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defaultThemeVersion="124226"/>
  <xr:revisionPtr revIDLastSave="0" documentId="13_ncr:1_{7B94CEEC-E068-46BA-92DB-5FA17A3C2A2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отчёт" sheetId="12" r:id="rId1"/>
  </sheets>
  <calcPr calcId="191029"/>
</workbook>
</file>

<file path=xl/calcChain.xml><?xml version="1.0" encoding="utf-8"?>
<calcChain xmlns="http://schemas.openxmlformats.org/spreadsheetml/2006/main">
  <c r="G156" i="12" l="1"/>
  <c r="F156" i="12"/>
  <c r="E158" i="12"/>
  <c r="F158" i="12"/>
  <c r="G158" i="12"/>
  <c r="D158" i="12"/>
  <c r="D157" i="12"/>
  <c r="E156" i="12"/>
  <c r="D156" i="12"/>
  <c r="G111" i="12"/>
  <c r="G110" i="12" s="1"/>
  <c r="F111" i="12"/>
  <c r="E111" i="12"/>
  <c r="D111" i="12"/>
  <c r="E110" i="12"/>
  <c r="F110" i="12"/>
  <c r="E112" i="12"/>
  <c r="F112" i="12"/>
  <c r="G112" i="12"/>
  <c r="D112" i="12"/>
  <c r="F87" i="12"/>
  <c r="F86" i="12" s="1"/>
  <c r="F89" i="12"/>
  <c r="E87" i="12"/>
  <c r="G87" i="12"/>
  <c r="G86" i="12" s="1"/>
  <c r="E88" i="12"/>
  <c r="F88" i="12"/>
  <c r="G88" i="12"/>
  <c r="E89" i="12"/>
  <c r="E86" i="12" s="1"/>
  <c r="G89" i="12"/>
  <c r="D87" i="12"/>
  <c r="D86" i="12" s="1"/>
  <c r="D88" i="12"/>
  <c r="D89" i="12"/>
  <c r="E83" i="12"/>
  <c r="E82" i="12" s="1"/>
  <c r="F83" i="12"/>
  <c r="F82" i="12" s="1"/>
  <c r="G83" i="12"/>
  <c r="E84" i="12"/>
  <c r="F84" i="12"/>
  <c r="G84" i="12"/>
  <c r="E85" i="12"/>
  <c r="F85" i="12"/>
  <c r="G85" i="12"/>
  <c r="G82" i="12" s="1"/>
  <c r="D85" i="12"/>
  <c r="D84" i="12"/>
  <c r="D83" i="12"/>
  <c r="E72" i="12"/>
  <c r="E69" i="12" s="1"/>
  <c r="D72" i="12"/>
  <c r="E70" i="12"/>
  <c r="F70" i="12"/>
  <c r="G70" i="12"/>
  <c r="E71" i="12"/>
  <c r="F71" i="12"/>
  <c r="G71" i="12"/>
  <c r="F72" i="12"/>
  <c r="G72" i="12"/>
  <c r="D71" i="12"/>
  <c r="D70" i="12"/>
  <c r="E34" i="12"/>
  <c r="F34" i="12"/>
  <c r="E35" i="12"/>
  <c r="F35" i="12"/>
  <c r="G35" i="12"/>
  <c r="E36" i="12"/>
  <c r="F36" i="12"/>
  <c r="G36" i="12"/>
  <c r="G34" i="12" s="1"/>
  <c r="D34" i="12"/>
  <c r="D36" i="12"/>
  <c r="D35" i="12"/>
  <c r="G69" i="12" l="1"/>
  <c r="F69" i="12"/>
  <c r="F121" i="12"/>
  <c r="G149" i="12"/>
  <c r="G108" i="12" l="1"/>
  <c r="F108" i="12"/>
  <c r="F101" i="12"/>
  <c r="F100" i="12" s="1"/>
  <c r="E100" i="12"/>
  <c r="G100" i="12"/>
  <c r="D100" i="12"/>
  <c r="E102" i="12"/>
  <c r="F102" i="12"/>
  <c r="G102" i="12"/>
  <c r="D102" i="12"/>
  <c r="G57" i="12" l="1"/>
  <c r="F57" i="12"/>
  <c r="G47" i="12"/>
  <c r="F47" i="12"/>
  <c r="E47" i="12"/>
  <c r="D47" i="12"/>
  <c r="F22" i="12" l="1"/>
  <c r="G22" i="12"/>
  <c r="H110" i="12" l="1"/>
  <c r="I110" i="12"/>
  <c r="L110" i="12"/>
  <c r="M110" i="12"/>
  <c r="P110" i="12"/>
  <c r="Q110" i="12"/>
  <c r="T110" i="12"/>
  <c r="U110" i="12"/>
  <c r="H111" i="12"/>
  <c r="I111" i="12"/>
  <c r="J111" i="12"/>
  <c r="J110" i="12" s="1"/>
  <c r="K111" i="12"/>
  <c r="K110" i="12" s="1"/>
  <c r="L111" i="12"/>
  <c r="M111" i="12"/>
  <c r="N111" i="12"/>
  <c r="N110" i="12" s="1"/>
  <c r="O111" i="12"/>
  <c r="O110" i="12" s="1"/>
  <c r="P111" i="12"/>
  <c r="Q111" i="12"/>
  <c r="R111" i="12"/>
  <c r="R110" i="12" s="1"/>
  <c r="S111" i="12"/>
  <c r="S110" i="12" s="1"/>
  <c r="T111" i="12"/>
  <c r="U111" i="12"/>
  <c r="V111" i="12"/>
  <c r="V110" i="12" s="1"/>
  <c r="G128" i="12"/>
  <c r="G121" i="12"/>
  <c r="E121" i="12"/>
  <c r="D121" i="12"/>
  <c r="V94" i="12"/>
  <c r="U94" i="12"/>
  <c r="U93" i="12" s="1"/>
  <c r="T94" i="12"/>
  <c r="S94" i="12"/>
  <c r="S93" i="12" s="1"/>
  <c r="R94" i="12"/>
  <c r="Q94" i="12"/>
  <c r="Q93" i="12" s="1"/>
  <c r="P94" i="12"/>
  <c r="O94" i="12"/>
  <c r="O93" i="12" s="1"/>
  <c r="N94" i="12"/>
  <c r="M94" i="12"/>
  <c r="M93" i="12" s="1"/>
  <c r="L94" i="12"/>
  <c r="K94" i="12"/>
  <c r="K93" i="12" s="1"/>
  <c r="J94" i="12"/>
  <c r="I94" i="12"/>
  <c r="I93" i="12" s="1"/>
  <c r="H94" i="12"/>
  <c r="G94" i="12"/>
  <c r="G93" i="12" s="1"/>
  <c r="F94" i="12"/>
  <c r="E94" i="12"/>
  <c r="E93" i="12" s="1"/>
  <c r="D94" i="12"/>
  <c r="V93" i="12"/>
  <c r="T93" i="12"/>
  <c r="R93" i="12"/>
  <c r="P93" i="12"/>
  <c r="N93" i="12"/>
  <c r="L93" i="12"/>
  <c r="J93" i="12"/>
  <c r="H93" i="12"/>
  <c r="F93" i="12"/>
  <c r="D93" i="12"/>
  <c r="E27" i="12"/>
  <c r="F27" i="12"/>
  <c r="G27" i="12"/>
  <c r="D27" i="12"/>
  <c r="G16" i="12"/>
  <c r="F16" i="12"/>
  <c r="E16" i="12"/>
  <c r="D16" i="12"/>
  <c r="F154" i="12" l="1"/>
  <c r="F153" i="12" s="1"/>
  <c r="E149" i="12"/>
  <c r="F149" i="12"/>
  <c r="E150" i="12"/>
  <c r="F150" i="12"/>
  <c r="G150" i="12"/>
  <c r="D149" i="12"/>
  <c r="E122" i="12"/>
  <c r="F122" i="12"/>
  <c r="G122" i="12"/>
  <c r="E108" i="12"/>
  <c r="E109" i="12"/>
  <c r="F109" i="12"/>
  <c r="G109" i="12"/>
  <c r="D108" i="12"/>
  <c r="G101" i="12"/>
  <c r="E57" i="12"/>
  <c r="E58" i="12"/>
  <c r="F58" i="12"/>
  <c r="G58" i="12"/>
  <c r="D57" i="12"/>
  <c r="D58" i="12"/>
  <c r="G49" i="12"/>
  <c r="F49" i="12"/>
  <c r="E49" i="12"/>
  <c r="D49" i="12"/>
  <c r="E26" i="12"/>
  <c r="F26" i="12"/>
  <c r="G26" i="12"/>
  <c r="G107" i="12" l="1"/>
  <c r="E157" i="12"/>
  <c r="G157" i="12"/>
  <c r="F157" i="12"/>
  <c r="G120" i="12"/>
  <c r="F148" i="12"/>
  <c r="E148" i="12"/>
  <c r="F120" i="12"/>
  <c r="E120" i="12"/>
  <c r="G148" i="12"/>
  <c r="F107" i="12"/>
  <c r="E107" i="12"/>
  <c r="E56" i="12"/>
  <c r="G56" i="12"/>
  <c r="F56" i="12"/>
  <c r="E127" i="12"/>
  <c r="F127" i="12"/>
  <c r="G127" i="12"/>
  <c r="E128" i="12"/>
  <c r="F128" i="12"/>
  <c r="D127" i="12"/>
  <c r="D128" i="12"/>
  <c r="D122" i="12"/>
  <c r="E101" i="12"/>
  <c r="D101" i="12"/>
  <c r="D126" i="12" l="1"/>
  <c r="F126" i="12"/>
  <c r="G126" i="12"/>
  <c r="E126" i="12"/>
  <c r="D69" i="12"/>
  <c r="E48" i="12"/>
  <c r="F48" i="12"/>
  <c r="G48" i="12"/>
  <c r="F46" i="12" l="1"/>
  <c r="E46" i="12"/>
  <c r="G46" i="12"/>
  <c r="D26" i="12"/>
  <c r="E23" i="12"/>
  <c r="E30" i="12" s="1"/>
  <c r="F23" i="12"/>
  <c r="F30" i="12" s="1"/>
  <c r="G23" i="12"/>
  <c r="G30" i="12" s="1"/>
  <c r="E22" i="12"/>
  <c r="D22" i="12"/>
  <c r="D109" i="12" l="1"/>
  <c r="D110" i="12" s="1"/>
  <c r="D82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D48" i="12"/>
  <c r="E154" i="12" l="1"/>
  <c r="E153" i="12" s="1"/>
  <c r="G154" i="12"/>
  <c r="G153" i="12" s="1"/>
  <c r="H127" i="12"/>
  <c r="H126" i="12" s="1"/>
  <c r="I127" i="12"/>
  <c r="I126" i="12" s="1"/>
  <c r="J127" i="12"/>
  <c r="J126" i="12" s="1"/>
  <c r="K127" i="12"/>
  <c r="K126" i="12" s="1"/>
  <c r="L127" i="12"/>
  <c r="L126" i="12" s="1"/>
  <c r="M127" i="12"/>
  <c r="M126" i="12" s="1"/>
  <c r="N127" i="12"/>
  <c r="N126" i="12" s="1"/>
  <c r="O127" i="12"/>
  <c r="O126" i="12" s="1"/>
  <c r="P127" i="12"/>
  <c r="P126" i="12" s="1"/>
  <c r="Q127" i="12"/>
  <c r="Q126" i="12" s="1"/>
  <c r="R127" i="12"/>
  <c r="R126" i="12" s="1"/>
  <c r="S127" i="12"/>
  <c r="S126" i="12" s="1"/>
  <c r="T127" i="12"/>
  <c r="T126" i="12" s="1"/>
  <c r="U127" i="12"/>
  <c r="U126" i="12" s="1"/>
  <c r="V127" i="12"/>
  <c r="V126" i="12" s="1"/>
  <c r="D120" i="12" l="1"/>
  <c r="E12" i="12"/>
  <c r="F12" i="12"/>
  <c r="F29" i="12" s="1"/>
  <c r="G12" i="12"/>
  <c r="D12" i="12"/>
  <c r="D11" i="12" s="1"/>
  <c r="F28" i="12" l="1"/>
  <c r="E11" i="12"/>
  <c r="E29" i="12"/>
  <c r="G11" i="12"/>
  <c r="G29" i="12"/>
  <c r="F11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U101" i="12"/>
  <c r="V101" i="12"/>
  <c r="G28" i="12" l="1"/>
  <c r="E28" i="12"/>
  <c r="U100" i="12"/>
  <c r="S100" i="12"/>
  <c r="Q100" i="12"/>
  <c r="O100" i="12"/>
  <c r="M100" i="12"/>
  <c r="K100" i="12"/>
  <c r="I100" i="12"/>
  <c r="V100" i="12"/>
  <c r="T100" i="12"/>
  <c r="R100" i="12"/>
  <c r="P100" i="12"/>
  <c r="N100" i="12"/>
  <c r="L100" i="12"/>
  <c r="J100" i="12"/>
  <c r="H10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D154" i="12" l="1"/>
  <c r="D153" i="12" s="1"/>
  <c r="V153" i="12"/>
  <c r="U153" i="12"/>
  <c r="T153" i="12"/>
  <c r="S153" i="12"/>
  <c r="R153" i="12"/>
  <c r="Q153" i="12"/>
  <c r="P153" i="12"/>
  <c r="O153" i="12"/>
  <c r="N153" i="12"/>
  <c r="M153" i="12"/>
  <c r="L153" i="12"/>
  <c r="K153" i="12"/>
  <c r="J153" i="12"/>
  <c r="I153" i="12"/>
  <c r="H153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V87" i="12"/>
  <c r="E62" i="12"/>
  <c r="F62" i="12"/>
  <c r="G62" i="12"/>
  <c r="D62" i="12"/>
  <c r="F61" i="12" l="1"/>
  <c r="G61" i="12"/>
  <c r="D61" i="12"/>
  <c r="E61" i="12"/>
  <c r="D150" i="12" l="1"/>
  <c r="E136" i="12"/>
  <c r="F136" i="12"/>
  <c r="F135" i="12" s="1"/>
  <c r="G136" i="12"/>
  <c r="G135" i="12" s="1"/>
  <c r="D136" i="12"/>
  <c r="D135" i="12" s="1"/>
  <c r="E132" i="12"/>
  <c r="F132" i="12"/>
  <c r="F155" i="12" s="1"/>
  <c r="G132" i="12"/>
  <c r="G155" i="12" s="1"/>
  <c r="D132" i="12"/>
  <c r="H107" i="12"/>
  <c r="I107" i="12"/>
  <c r="J107" i="12"/>
  <c r="K107" i="12"/>
  <c r="L107" i="12"/>
  <c r="M107" i="12"/>
  <c r="N107" i="12"/>
  <c r="O107" i="12"/>
  <c r="P107" i="12"/>
  <c r="Q107" i="12"/>
  <c r="R107" i="12"/>
  <c r="S107" i="12"/>
  <c r="T107" i="12"/>
  <c r="U107" i="12"/>
  <c r="V107" i="12"/>
  <c r="V88" i="12"/>
  <c r="V157" i="12" s="1"/>
  <c r="U88" i="12"/>
  <c r="U157" i="12" s="1"/>
  <c r="T88" i="12"/>
  <c r="T157" i="12" s="1"/>
  <c r="S88" i="12"/>
  <c r="S157" i="12" s="1"/>
  <c r="R88" i="12"/>
  <c r="R157" i="12" s="1"/>
  <c r="Q88" i="12"/>
  <c r="Q157" i="12" s="1"/>
  <c r="P88" i="12"/>
  <c r="P157" i="12" s="1"/>
  <c r="O88" i="12"/>
  <c r="O157" i="12" s="1"/>
  <c r="N88" i="12"/>
  <c r="N157" i="12" s="1"/>
  <c r="M88" i="12"/>
  <c r="M157" i="12" s="1"/>
  <c r="L88" i="12"/>
  <c r="L157" i="12" s="1"/>
  <c r="K88" i="12"/>
  <c r="K157" i="12" s="1"/>
  <c r="J88" i="12"/>
  <c r="J157" i="12" s="1"/>
  <c r="I88" i="12"/>
  <c r="I157" i="12" s="1"/>
  <c r="H88" i="12"/>
  <c r="H157" i="12" s="1"/>
  <c r="D23" i="12"/>
  <c r="E135" i="12" l="1"/>
  <c r="E155" i="12"/>
  <c r="D30" i="12"/>
  <c r="D107" i="12"/>
  <c r="D46" i="12"/>
  <c r="D148" i="12"/>
  <c r="D56" i="12"/>
  <c r="D29" i="12"/>
  <c r="H137" i="12" l="1"/>
  <c r="I137" i="12"/>
  <c r="J137" i="12"/>
  <c r="K137" i="12"/>
  <c r="L137" i="12"/>
  <c r="M137" i="12"/>
  <c r="N137" i="12"/>
  <c r="O137" i="12"/>
  <c r="P137" i="12"/>
  <c r="Q137" i="12"/>
  <c r="R137" i="12"/>
  <c r="S137" i="12"/>
  <c r="T137" i="12"/>
  <c r="U137" i="12"/>
  <c r="V137" i="12"/>
  <c r="E138" i="12"/>
  <c r="F138" i="12"/>
  <c r="G138" i="12"/>
  <c r="H138" i="12"/>
  <c r="I138" i="12"/>
  <c r="J138" i="12"/>
  <c r="K138" i="12"/>
  <c r="L138" i="12"/>
  <c r="M138" i="12"/>
  <c r="N138" i="12"/>
  <c r="O138" i="12"/>
  <c r="P138" i="12"/>
  <c r="Q138" i="12"/>
  <c r="R138" i="12"/>
  <c r="S138" i="12"/>
  <c r="T138" i="12"/>
  <c r="U138" i="12"/>
  <c r="V138" i="12"/>
  <c r="D138" i="12"/>
  <c r="H121" i="12" l="1"/>
  <c r="I121" i="12"/>
  <c r="J121" i="12"/>
  <c r="K121" i="12"/>
  <c r="L121" i="12"/>
  <c r="M121" i="12"/>
  <c r="N121" i="12"/>
  <c r="O121" i="12"/>
  <c r="P121" i="12"/>
  <c r="Q121" i="12"/>
  <c r="R121" i="12"/>
  <c r="S121" i="12"/>
  <c r="T121" i="12"/>
  <c r="U121" i="12"/>
  <c r="V121" i="12"/>
  <c r="U156" i="12" l="1"/>
  <c r="U155" i="12" s="1"/>
  <c r="U120" i="12"/>
  <c r="S156" i="12"/>
  <c r="S155" i="12" s="1"/>
  <c r="S120" i="12"/>
  <c r="Q156" i="12"/>
  <c r="Q155" i="12" s="1"/>
  <c r="Q120" i="12"/>
  <c r="O156" i="12"/>
  <c r="O155" i="12" s="1"/>
  <c r="O120" i="12"/>
  <c r="M156" i="12"/>
  <c r="M155" i="12" s="1"/>
  <c r="M120" i="12"/>
  <c r="K156" i="12"/>
  <c r="K155" i="12" s="1"/>
  <c r="K120" i="12"/>
  <c r="I156" i="12"/>
  <c r="I155" i="12" s="1"/>
  <c r="I120" i="12"/>
  <c r="V156" i="12"/>
  <c r="V155" i="12" s="1"/>
  <c r="V120" i="12"/>
  <c r="T156" i="12"/>
  <c r="T155" i="12" s="1"/>
  <c r="T120" i="12"/>
  <c r="R156" i="12"/>
  <c r="R155" i="12" s="1"/>
  <c r="R120" i="12"/>
  <c r="P156" i="12"/>
  <c r="P155" i="12" s="1"/>
  <c r="P120" i="12"/>
  <c r="N156" i="12"/>
  <c r="N155" i="12" s="1"/>
  <c r="N120" i="12"/>
  <c r="L156" i="12"/>
  <c r="L155" i="12" s="1"/>
  <c r="L120" i="12"/>
  <c r="J156" i="12"/>
  <c r="J155" i="12" s="1"/>
  <c r="J120" i="12"/>
  <c r="H156" i="12"/>
  <c r="H155" i="12" s="1"/>
  <c r="H120" i="12"/>
  <c r="H131" i="12" l="1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E131" i="12"/>
  <c r="F131" i="12"/>
  <c r="G131" i="12"/>
  <c r="D131" i="12"/>
  <c r="G21" i="12" l="1"/>
  <c r="D21" i="12"/>
  <c r="H12" i="12"/>
  <c r="H22" i="12" s="1"/>
  <c r="I12" i="12"/>
  <c r="I22" i="12" s="1"/>
  <c r="J12" i="12"/>
  <c r="J22" i="12" s="1"/>
  <c r="K12" i="12"/>
  <c r="K22" i="12" s="1"/>
  <c r="L12" i="12"/>
  <c r="L22" i="12" s="1"/>
  <c r="M12" i="12"/>
  <c r="M22" i="12" s="1"/>
  <c r="N12" i="12"/>
  <c r="N22" i="12" s="1"/>
  <c r="O12" i="12"/>
  <c r="O22" i="12" s="1"/>
  <c r="P12" i="12"/>
  <c r="P22" i="12" s="1"/>
  <c r="Q12" i="12"/>
  <c r="Q22" i="12" s="1"/>
  <c r="R12" i="12"/>
  <c r="R22" i="12" s="1"/>
  <c r="S12" i="12"/>
  <c r="S22" i="12" s="1"/>
  <c r="T12" i="12"/>
  <c r="T22" i="12" s="1"/>
  <c r="U12" i="12"/>
  <c r="U22" i="12" s="1"/>
  <c r="V12" i="12"/>
  <c r="V22" i="12" s="1"/>
  <c r="F21" i="12" l="1"/>
  <c r="E21" i="12"/>
  <c r="D28" i="12" l="1"/>
  <c r="D155" i="12"/>
</calcChain>
</file>

<file path=xl/sharedStrings.xml><?xml version="1.0" encoding="utf-8"?>
<sst xmlns="http://schemas.openxmlformats.org/spreadsheetml/2006/main" count="382" uniqueCount="164">
  <si>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</si>
  <si>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</si>
  <si>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</si>
  <si>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</si>
  <si>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</si>
  <si>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</si>
  <si>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</si>
  <si>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</si>
  <si>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</si>
  <si>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</si>
  <si>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</si>
  <si>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</si>
  <si>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</si>
  <si>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</si>
  <si>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</si>
  <si>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</si>
  <si>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</si>
  <si>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</si>
  <si>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</si>
  <si>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</si>
  <si>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</si>
  <si>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</si>
  <si>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</si>
  <si>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</si>
  <si>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</si>
  <si>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</si>
  <si>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</si>
  <si>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</si>
  <si>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</si>
  <si>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</si>
  <si>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</si>
  <si>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</si>
  <si>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</si>
  <si>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</si>
  <si>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</si>
  <si>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</si>
  <si>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</si>
  <si>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</si>
  <si>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</si>
  <si>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</si>
  <si>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</si>
  <si>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 xml:space="preserve">Подпрограмма 4 "Формирование современной городской среды" 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</si>
  <si>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</si>
  <si>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</si>
  <si>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</si>
  <si>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</si>
  <si>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</si>
  <si>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</si>
  <si>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</si>
  <si>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</si>
  <si>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</si>
  <si>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</si>
  <si>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</si>
  <si>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</si>
  <si>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</si>
  <si>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</si>
  <si>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</si>
  <si>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</si>
  <si>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</si>
  <si>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</si>
  <si>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</si>
  <si>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</si>
  <si>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</si>
  <si>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</si>
  <si>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</si>
  <si>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</si>
  <si>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</si>
  <si>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</si>
  <si>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</si>
  <si>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</si>
  <si>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</si>
  <si>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</si>
  <si>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</si>
  <si>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</si>
  <si>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</si>
  <si>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</si>
  <si>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</si>
  <si>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</si>
  <si>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Исполнено на 100%.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</si>
  <si>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</si>
  <si>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</si>
  <si>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</si>
  <si>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</si>
  <si>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</si>
  <si>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многоквртирных домов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</si>
  <si>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</si>
  <si>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Муниципальная программа "Обеспечение эффективного функционирования городского хозяйства" на 2020-2023 год</t>
  </si>
  <si>
    <t>Муниципальная программа  "Управление муниципальным имуществом города Кола" на 2020-2025</t>
  </si>
  <si>
    <t>Муниципальная программа "Обеспечение жильём молодых семей города Кола" на 2020-2023 годы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</si>
  <si>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</si>
  <si>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</si>
  <si>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</si>
  <si>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>Муниципальная программа "Развитие и повышение качества человеческого потенциала" на 2023-2025 годы</t>
  </si>
  <si>
    <t>Муниципальная программа "Экологическая безопасность города Колы" на 2023-2025 годы</t>
  </si>
  <si>
    <t xml:space="preserve">Муниципальная программа "Обеспечение комфортных условий проживания населения города Колы" на 2020-2024 годы 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</si>
  <si>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</si>
  <si>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</si>
  <si>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Субсидия на реализацию инициативных проектов</t>
  </si>
  <si>
    <t xml:space="preserve">Исполнено на 41,5%. </t>
  </si>
  <si>
    <t>Приобретение жилья на вторичном рынке на территории муниципального образования городское поселение Кола Кольского района</t>
  </si>
  <si>
    <t>областной бюджет</t>
  </si>
  <si>
    <t>Муниципальная программа "Муниципальное управление города Кола" на 2023-2025 годы</t>
  </si>
  <si>
    <t>Разработка градостроительной концепции застройки территории города Кола</t>
  </si>
  <si>
    <t xml:space="preserve">Исполнено на 64,4%. </t>
  </si>
  <si>
    <t>Снос ветхих, аварийных зданий и сооружений, незаконных построек</t>
  </si>
  <si>
    <t>Исполнено на 100,0%</t>
  </si>
  <si>
    <t>Благоустройство дворовых территорий</t>
  </si>
  <si>
    <t>Исполнено на 100%</t>
  </si>
  <si>
    <t xml:space="preserve">Расходы бюджета города Колы на реализацию инициативных проектов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</si>
  <si>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(оплата взносов за капитальный ремонт муниципального жилого фонда)</t>
  </si>
  <si>
    <t>Исполнено на 33,7%</t>
  </si>
  <si>
    <t>Подпрограмма 1 "Комплексное развитие систем коммунальной инфраструктуры города Кола"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</si>
  <si>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функционирования объектов коммунальной инфраструктуры)</t>
  </si>
  <si>
    <t xml:space="preserve">Исполнено на 84,2%. </t>
  </si>
  <si>
    <t xml:space="preserve">Исполнено на 37,3%. </t>
  </si>
  <si>
    <t xml:space="preserve">Исполнено на 98,4%. </t>
  </si>
  <si>
    <t>Исполнено на 98,4%</t>
  </si>
  <si>
    <t xml:space="preserve">за 4 квартал 2023 года </t>
  </si>
  <si>
    <t xml:space="preserve">Исполнено на 98,6%. </t>
  </si>
  <si>
    <t>Исполнено на 99,4%</t>
  </si>
  <si>
    <t>Исполнено на 99,3%</t>
  </si>
  <si>
    <t>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 (расходы на выполнение работ по ликвидации несанкционированных свалок в городе Кола)</t>
  </si>
  <si>
    <t>Исполнено на 99,9%</t>
  </si>
  <si>
    <t>Исполнено на 99,8%</t>
  </si>
  <si>
    <t>Исполнено на 96,4%</t>
  </si>
  <si>
    <t>Исполнено на 85,4%</t>
  </si>
  <si>
    <t>Исполнено на 32,3%</t>
  </si>
  <si>
    <t>Исполнено на 98,8%</t>
  </si>
  <si>
    <t>Исполнено на 94,2%</t>
  </si>
  <si>
    <t>Исполнено на 96,3%</t>
  </si>
  <si>
    <t>Исполнено на 90,1%</t>
  </si>
  <si>
    <t xml:space="preserve">Исполнено на 98,4% </t>
  </si>
  <si>
    <t xml:space="preserve">Исполнено на 47,9% </t>
  </si>
  <si>
    <t>Исполнено на 93,8%</t>
  </si>
  <si>
    <t>Исполнено на 90,6%</t>
  </si>
  <si>
    <t>Исполнено на 95,7%</t>
  </si>
  <si>
    <t xml:space="preserve">Исполнено на 95,1%. </t>
  </si>
  <si>
    <t xml:space="preserve">Исполнено на 99,8%.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</si>
  <si>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безаварийного содержания объектов жилищно-коммунального хозяйства города Колы)</t>
  </si>
  <si>
    <t xml:space="preserve">Исполнено на 99,9%. </t>
  </si>
  <si>
    <t>Исполнено на 99,5%</t>
  </si>
  <si>
    <t>Исполнено на 99,6%</t>
  </si>
  <si>
    <t>820,2</t>
  </si>
  <si>
    <t>Исполнено на 98,2%</t>
  </si>
  <si>
    <t>Исполнено на 91,4%</t>
  </si>
  <si>
    <t>Исполнено на 95,8%</t>
  </si>
  <si>
    <t>Исполнено на 97,8%</t>
  </si>
  <si>
    <t>Исполнено на 97,2%</t>
  </si>
  <si>
    <t>Исполнено на 96,8%</t>
  </si>
  <si>
    <t xml:space="preserve"> Исполнено на 95,4%. </t>
  </si>
  <si>
    <t>Исполнено на 95,4%</t>
  </si>
  <si>
    <t xml:space="preserve">Исполнено на 30,9%. </t>
  </si>
  <si>
    <t xml:space="preserve">Исполнено на 10,2%. </t>
  </si>
  <si>
    <t xml:space="preserve">Исполнено на 96,6%. </t>
  </si>
  <si>
    <t>Исполнено на 97,1%</t>
  </si>
  <si>
    <t xml:space="preserve"> Исполнено на 90,4%. </t>
  </si>
  <si>
    <t>Исполнено на 90,4%</t>
  </si>
  <si>
    <t>Исполнено на 96,9%</t>
  </si>
  <si>
    <t>Исполнено на 96,5%</t>
  </si>
  <si>
    <t>Исполнено на 95,9%</t>
  </si>
  <si>
    <t>Исполнено на 93,3%</t>
  </si>
  <si>
    <t>Исполнено на 87,4%</t>
  </si>
  <si>
    <t>Исполнено на 94,5%</t>
  </si>
  <si>
    <t>Комплекс мероприятий, направленных на повышение уровня противопожарной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</si>
</sst>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/>
    <xf numFmtId="49" fontId="4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0" fillId="2" borderId="7" xfId="0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99"/>
  <sheetViews>
    <sheetView tabSelected="1" topLeftCell="A133" zoomScale="104" zoomScaleNormal="104" workbookViewId="0">
      <selection activeCell="AB14" sqref="AB14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9.7109375" style="2" customWidth="1"/>
    <col min="5" max="5" width="16.5703125" style="2" customWidth="1"/>
    <col min="6" max="6" width="19.7109375" style="2" customWidth="1"/>
    <col min="7" max="7" width="17.5703125" style="2" customWidth="1"/>
    <col min="8" max="22" width="0" style="2" hidden="1" customWidth="1"/>
    <col min="23" max="23" width="9.140625" style="3"/>
    <col min="24" max="24" width="4.42578125" style="3" customWidth="1"/>
    <col min="25" max="25" width="15" style="2" customWidth="1"/>
    <col min="26" max="28" width="10.5703125" style="2" bestFit="1" customWidth="1"/>
    <col min="29" max="16384" width="9.140625" style="2"/>
  </cols>
  <sheetData>
    <row r="1" spans="1:24" ht="18.75" x14ac:dyDescent="0.3">
      <c r="A1" s="90" t="s">
        <v>3</v>
      </c>
      <c r="B1" s="90"/>
      <c r="C1" s="90"/>
      <c r="D1" s="90"/>
      <c r="E1" s="90"/>
      <c r="F1" s="90"/>
      <c r="G1" s="90"/>
    </row>
    <row r="2" spans="1:24" ht="18.75" x14ac:dyDescent="0.3">
      <c r="A2" s="90" t="s">
        <v>2</v>
      </c>
      <c r="B2" s="90"/>
      <c r="C2" s="90"/>
      <c r="D2" s="90"/>
      <c r="E2" s="90"/>
      <c r="F2" s="90"/>
      <c r="G2" s="90"/>
    </row>
    <row r="3" spans="1:24" ht="18.75" x14ac:dyDescent="0.3">
      <c r="A3" s="90" t="s">
        <v>66</v>
      </c>
      <c r="B3" s="90"/>
      <c r="C3" s="90"/>
      <c r="D3" s="90"/>
      <c r="E3" s="90"/>
      <c r="F3" s="90"/>
      <c r="G3" s="90"/>
    </row>
    <row r="4" spans="1:24" ht="18.75" x14ac:dyDescent="0.3">
      <c r="A4" s="90" t="s">
        <v>117</v>
      </c>
      <c r="B4" s="90"/>
      <c r="C4" s="90"/>
      <c r="D4" s="90"/>
      <c r="E4" s="90"/>
      <c r="F4" s="90"/>
      <c r="G4" s="90"/>
    </row>
    <row r="5" spans="1:24" x14ac:dyDescent="0.25">
      <c r="A5" s="4"/>
      <c r="X5" s="5" t="s">
        <v>15</v>
      </c>
    </row>
    <row r="6" spans="1:24" ht="15.75" customHeight="1" x14ac:dyDescent="0.25">
      <c r="A6" s="91" t="s">
        <v>1</v>
      </c>
      <c r="B6" s="66" t="s">
        <v>4</v>
      </c>
      <c r="C6" s="66" t="s">
        <v>0</v>
      </c>
      <c r="D6" s="63" t="s">
        <v>5</v>
      </c>
      <c r="E6" s="66" t="s">
        <v>6</v>
      </c>
      <c r="F6" s="91" t="s">
        <v>7</v>
      </c>
      <c r="G6" s="9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88" t="s">
        <v>19</v>
      </c>
      <c r="X6" s="88"/>
    </row>
    <row r="7" spans="1:24" ht="60.75" customHeight="1" x14ac:dyDescent="0.25">
      <c r="A7" s="91"/>
      <c r="B7" s="66"/>
      <c r="C7" s="66"/>
      <c r="D7" s="92"/>
      <c r="E7" s="66"/>
      <c r="F7" s="51" t="s">
        <v>9</v>
      </c>
      <c r="G7" s="51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88"/>
      <c r="X7" s="88"/>
    </row>
    <row r="8" spans="1:24" ht="24.75" customHeight="1" x14ac:dyDescent="0.25">
      <c r="A8" s="51">
        <v>1</v>
      </c>
      <c r="B8" s="66" t="s">
        <v>92</v>
      </c>
      <c r="C8" s="66"/>
      <c r="D8" s="66"/>
      <c r="E8" s="66"/>
      <c r="F8" s="66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4" ht="32.25" customHeight="1" x14ac:dyDescent="0.25">
      <c r="A9" s="6"/>
      <c r="B9" s="66" t="s">
        <v>23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4" ht="52.5" customHeight="1" x14ac:dyDescent="0.25">
      <c r="A10" s="7"/>
      <c r="B10" s="56" t="s">
        <v>16</v>
      </c>
      <c r="C10" s="56" t="s">
        <v>24</v>
      </c>
      <c r="D10" s="1">
        <v>100</v>
      </c>
      <c r="E10" s="1">
        <v>100</v>
      </c>
      <c r="F10" s="1">
        <v>100</v>
      </c>
      <c r="G10" s="1">
        <v>100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0" t="s">
        <v>107</v>
      </c>
      <c r="X10" s="60"/>
    </row>
    <row r="11" spans="1:24" ht="42" customHeight="1" x14ac:dyDescent="0.25">
      <c r="A11" s="61"/>
      <c r="B11" s="63" t="s">
        <v>14</v>
      </c>
      <c r="C11" s="51" t="s">
        <v>13</v>
      </c>
      <c r="D11" s="26">
        <f>D12</f>
        <v>100</v>
      </c>
      <c r="E11" s="26">
        <f t="shared" ref="E11:G11" si="0">E12</f>
        <v>100</v>
      </c>
      <c r="F11" s="26">
        <f t="shared" si="0"/>
        <v>100</v>
      </c>
      <c r="G11" s="26">
        <f t="shared" si="0"/>
        <v>100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73" t="s">
        <v>107</v>
      </c>
      <c r="X11" s="73"/>
    </row>
    <row r="12" spans="1:24" ht="48" customHeight="1" x14ac:dyDescent="0.25">
      <c r="A12" s="62"/>
      <c r="B12" s="65"/>
      <c r="C12" s="56" t="s">
        <v>24</v>
      </c>
      <c r="D12" s="1">
        <f>D10</f>
        <v>100</v>
      </c>
      <c r="E12" s="1">
        <f t="shared" ref="E12:G12" si="1">E10</f>
        <v>100</v>
      </c>
      <c r="F12" s="1">
        <f t="shared" si="1"/>
        <v>100</v>
      </c>
      <c r="G12" s="1">
        <f t="shared" si="1"/>
        <v>100</v>
      </c>
      <c r="H12" s="1" t="e">
        <f>H10+#REF!+#REF!+#REF!+#REF!+#REF!+#REF!</f>
        <v>#REF!</v>
      </c>
      <c r="I12" s="1" t="e">
        <f>I10+#REF!+#REF!+#REF!+#REF!+#REF!+#REF!</f>
        <v>#REF!</v>
      </c>
      <c r="J12" s="1" t="e">
        <f>J10+#REF!+#REF!+#REF!+#REF!+#REF!+#REF!</f>
        <v>#REF!</v>
      </c>
      <c r="K12" s="1" t="e">
        <f>K10+#REF!+#REF!+#REF!+#REF!+#REF!+#REF!</f>
        <v>#REF!</v>
      </c>
      <c r="L12" s="1" t="e">
        <f>L10+#REF!+#REF!+#REF!+#REF!+#REF!+#REF!</f>
        <v>#REF!</v>
      </c>
      <c r="M12" s="1" t="e">
        <f>M10+#REF!+#REF!+#REF!+#REF!+#REF!+#REF!</f>
        <v>#REF!</v>
      </c>
      <c r="N12" s="1" t="e">
        <f>N10+#REF!+#REF!+#REF!+#REF!+#REF!+#REF!</f>
        <v>#REF!</v>
      </c>
      <c r="O12" s="1" t="e">
        <f>O10+#REF!+#REF!+#REF!+#REF!+#REF!+#REF!</f>
        <v>#REF!</v>
      </c>
      <c r="P12" s="1" t="e">
        <f>P10+#REF!+#REF!+#REF!+#REF!+#REF!+#REF!</f>
        <v>#REF!</v>
      </c>
      <c r="Q12" s="1" t="e">
        <f>Q10+#REF!+#REF!+#REF!+#REF!+#REF!+#REF!</f>
        <v>#REF!</v>
      </c>
      <c r="R12" s="1" t="e">
        <f>R10+#REF!+#REF!+#REF!+#REF!+#REF!+#REF!</f>
        <v>#REF!</v>
      </c>
      <c r="S12" s="1" t="e">
        <f>S10+#REF!+#REF!+#REF!+#REF!+#REF!+#REF!</f>
        <v>#REF!</v>
      </c>
      <c r="T12" s="1" t="e">
        <f>T10+#REF!+#REF!+#REF!+#REF!+#REF!+#REF!</f>
        <v>#REF!</v>
      </c>
      <c r="U12" s="1" t="e">
        <f>U10+#REF!+#REF!+#REF!+#REF!+#REF!+#REF!</f>
        <v>#REF!</v>
      </c>
      <c r="V12" s="1" t="e">
        <f>V10+#REF!+#REF!+#REF!+#REF!+#REF!+#REF!</f>
        <v>#REF!</v>
      </c>
      <c r="W12" s="60" t="s">
        <v>107</v>
      </c>
      <c r="X12" s="60"/>
    </row>
    <row r="13" spans="1:24" ht="32.25" customHeight="1" x14ac:dyDescent="0.25">
      <c r="A13" s="8"/>
      <c r="B13" s="66" t="s">
        <v>25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24" ht="87" customHeight="1" x14ac:dyDescent="0.25">
      <c r="A14" s="7"/>
      <c r="B14" s="56" t="s">
        <v>75</v>
      </c>
      <c r="C14" s="56" t="s">
        <v>24</v>
      </c>
      <c r="D14" s="1">
        <v>425</v>
      </c>
      <c r="E14" s="1">
        <v>425</v>
      </c>
      <c r="F14" s="1">
        <v>422</v>
      </c>
      <c r="G14" s="1">
        <v>419.1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0" t="s">
        <v>118</v>
      </c>
      <c r="X14" s="60"/>
    </row>
    <row r="15" spans="1:24" ht="96.75" customHeight="1" x14ac:dyDescent="0.25">
      <c r="A15" s="7"/>
      <c r="B15" s="56" t="s">
        <v>76</v>
      </c>
      <c r="C15" s="56" t="s">
        <v>24</v>
      </c>
      <c r="D15" s="1">
        <v>290</v>
      </c>
      <c r="E15" s="1">
        <v>290</v>
      </c>
      <c r="F15" s="1">
        <v>290</v>
      </c>
      <c r="G15" s="1">
        <v>290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0" t="s">
        <v>78</v>
      </c>
      <c r="X15" s="60"/>
    </row>
    <row r="16" spans="1:24" ht="109.5" customHeight="1" x14ac:dyDescent="0.25">
      <c r="A16" s="7"/>
      <c r="B16" s="56" t="s">
        <v>85</v>
      </c>
      <c r="C16" s="56" t="s">
        <v>24</v>
      </c>
      <c r="D16" s="1">
        <f>180+65</f>
        <v>245</v>
      </c>
      <c r="E16" s="1">
        <f>180+65</f>
        <v>245</v>
      </c>
      <c r="F16" s="1">
        <f>113.5+44.2</f>
        <v>157.69999999999999</v>
      </c>
      <c r="G16" s="1">
        <f>113.5+44.2</f>
        <v>157.69999999999999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0" t="s">
        <v>103</v>
      </c>
      <c r="X16" s="60"/>
    </row>
    <row r="17" spans="1:24" ht="87" customHeight="1" x14ac:dyDescent="0.25">
      <c r="A17" s="7"/>
      <c r="B17" s="56" t="s">
        <v>26</v>
      </c>
      <c r="C17" s="56" t="s">
        <v>24</v>
      </c>
      <c r="D17" s="1">
        <v>9191.9</v>
      </c>
      <c r="E17" s="1">
        <v>9191.9</v>
      </c>
      <c r="F17" s="1">
        <v>9191.9</v>
      </c>
      <c r="G17" s="1">
        <v>9191.9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0" t="s">
        <v>78</v>
      </c>
      <c r="X17" s="60"/>
    </row>
    <row r="18" spans="1:24" ht="104.25" customHeight="1" x14ac:dyDescent="0.25">
      <c r="A18" s="7"/>
      <c r="B18" s="56" t="s">
        <v>27</v>
      </c>
      <c r="C18" s="56" t="s">
        <v>30</v>
      </c>
      <c r="D18" s="1">
        <v>1199.7</v>
      </c>
      <c r="E18" s="1">
        <v>1199.7</v>
      </c>
      <c r="F18" s="1">
        <v>1199.7</v>
      </c>
      <c r="G18" s="1">
        <v>1199.7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0" t="s">
        <v>78</v>
      </c>
      <c r="X18" s="60"/>
    </row>
    <row r="19" spans="1:24" ht="105" customHeight="1" x14ac:dyDescent="0.25">
      <c r="A19" s="7"/>
      <c r="B19" s="56" t="s">
        <v>28</v>
      </c>
      <c r="C19" s="56" t="s">
        <v>24</v>
      </c>
      <c r="D19" s="1">
        <v>63.1</v>
      </c>
      <c r="E19" s="1">
        <v>63.1</v>
      </c>
      <c r="F19" s="1">
        <v>63.1</v>
      </c>
      <c r="G19" s="1">
        <v>63.1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0" t="s">
        <v>78</v>
      </c>
      <c r="X19" s="60"/>
    </row>
    <row r="20" spans="1:24" ht="87" customHeight="1" x14ac:dyDescent="0.25">
      <c r="A20" s="7"/>
      <c r="B20" s="56" t="s">
        <v>29</v>
      </c>
      <c r="C20" s="56" t="s">
        <v>24</v>
      </c>
      <c r="D20" s="1">
        <v>4063.8</v>
      </c>
      <c r="E20" s="1">
        <v>4063.8</v>
      </c>
      <c r="F20" s="1">
        <v>4063.8</v>
      </c>
      <c r="G20" s="1">
        <v>4063.8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0" t="s">
        <v>78</v>
      </c>
      <c r="X20" s="60"/>
    </row>
    <row r="21" spans="1:24" ht="31.5" customHeight="1" x14ac:dyDescent="0.25">
      <c r="A21" s="86"/>
      <c r="B21" s="66" t="s">
        <v>11</v>
      </c>
      <c r="C21" s="51" t="s">
        <v>13</v>
      </c>
      <c r="D21" s="26">
        <f>D22+D23</f>
        <v>15478.5</v>
      </c>
      <c r="E21" s="26">
        <f t="shared" ref="E21:G21" si="2">E22+E23</f>
        <v>15478.5</v>
      </c>
      <c r="F21" s="26">
        <f t="shared" si="2"/>
        <v>15388.300000000001</v>
      </c>
      <c r="G21" s="26">
        <f t="shared" si="2"/>
        <v>15385.4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73" t="s">
        <v>119</v>
      </c>
      <c r="X21" s="73"/>
    </row>
    <row r="22" spans="1:24" ht="55.5" customHeight="1" x14ac:dyDescent="0.25">
      <c r="A22" s="86"/>
      <c r="B22" s="89"/>
      <c r="C22" s="56" t="s">
        <v>24</v>
      </c>
      <c r="D22" s="1">
        <f>D14+D15+D16+D17+D19+D20</f>
        <v>14278.8</v>
      </c>
      <c r="E22" s="1">
        <f>E14+E15+E16+E17+E19+E20</f>
        <v>14278.8</v>
      </c>
      <c r="F22" s="1">
        <f>F14+F15+F16+F17+F19+F20+0.1</f>
        <v>14188.6</v>
      </c>
      <c r="G22" s="1">
        <f>G14+G15+G16+G17+G19+G20+0.1</f>
        <v>14185.699999999999</v>
      </c>
      <c r="H22" s="1" t="e">
        <f>#REF!+#REF!+#REF!+H11+H12+#REF!+#REF!</f>
        <v>#REF!</v>
      </c>
      <c r="I22" s="1" t="e">
        <f>#REF!+#REF!+#REF!+I11+I12+#REF!+#REF!</f>
        <v>#REF!</v>
      </c>
      <c r="J22" s="1" t="e">
        <f>#REF!+#REF!+#REF!+J11+J12+#REF!+#REF!</f>
        <v>#REF!</v>
      </c>
      <c r="K22" s="1" t="e">
        <f>#REF!+#REF!+#REF!+K11+K12+#REF!+#REF!</f>
        <v>#REF!</v>
      </c>
      <c r="L22" s="1" t="e">
        <f>#REF!+#REF!+#REF!+L11+L12+#REF!+#REF!</f>
        <v>#REF!</v>
      </c>
      <c r="M22" s="1" t="e">
        <f>#REF!+#REF!+#REF!+M11+M12+#REF!+#REF!</f>
        <v>#REF!</v>
      </c>
      <c r="N22" s="1" t="e">
        <f>#REF!+#REF!+#REF!+N11+N12+#REF!+#REF!</f>
        <v>#REF!</v>
      </c>
      <c r="O22" s="1" t="e">
        <f>#REF!+#REF!+#REF!+O11+O12+#REF!+#REF!</f>
        <v>#REF!</v>
      </c>
      <c r="P22" s="1" t="e">
        <f>#REF!+#REF!+#REF!+P11+P12+#REF!+#REF!</f>
        <v>#REF!</v>
      </c>
      <c r="Q22" s="1" t="e">
        <f>#REF!+#REF!+#REF!+Q11+Q12+#REF!+#REF!</f>
        <v>#REF!</v>
      </c>
      <c r="R22" s="1" t="e">
        <f>#REF!+#REF!+#REF!+R11+R12+#REF!+#REF!</f>
        <v>#REF!</v>
      </c>
      <c r="S22" s="1" t="e">
        <f>#REF!+#REF!+#REF!+S11+S12+#REF!+#REF!</f>
        <v>#REF!</v>
      </c>
      <c r="T22" s="1" t="e">
        <f>#REF!+#REF!+#REF!+T11+T12+#REF!+#REF!</f>
        <v>#REF!</v>
      </c>
      <c r="U22" s="1" t="e">
        <f>#REF!+#REF!+#REF!+U11+U12+#REF!+#REF!</f>
        <v>#REF!</v>
      </c>
      <c r="V22" s="1" t="e">
        <f>#REF!+#REF!+#REF!+V11+V12+#REF!+#REF!</f>
        <v>#REF!</v>
      </c>
      <c r="W22" s="60" t="s">
        <v>120</v>
      </c>
      <c r="X22" s="60"/>
    </row>
    <row r="23" spans="1:24" ht="47.25" x14ac:dyDescent="0.25">
      <c r="A23" s="86"/>
      <c r="B23" s="89"/>
      <c r="C23" s="56" t="s">
        <v>12</v>
      </c>
      <c r="D23" s="1">
        <f>D18</f>
        <v>1199.7</v>
      </c>
      <c r="E23" s="1">
        <f>E18</f>
        <v>1199.7</v>
      </c>
      <c r="F23" s="1">
        <f>F18</f>
        <v>1199.7</v>
      </c>
      <c r="G23" s="1">
        <f>G18</f>
        <v>1199.7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60" t="s">
        <v>107</v>
      </c>
      <c r="X23" s="60"/>
    </row>
    <row r="24" spans="1:24" s="10" customFormat="1" ht="32.25" customHeight="1" x14ac:dyDescent="0.25">
      <c r="A24" s="9"/>
      <c r="B24" s="66" t="s">
        <v>31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spans="1:24" s="10" customFormat="1" ht="87" customHeight="1" x14ac:dyDescent="0.25">
      <c r="A25" s="7"/>
      <c r="B25" s="56" t="s">
        <v>69</v>
      </c>
      <c r="C25" s="56" t="s">
        <v>24</v>
      </c>
      <c r="D25" s="1">
        <v>30</v>
      </c>
      <c r="E25" s="1">
        <v>30</v>
      </c>
      <c r="F25" s="1">
        <v>30</v>
      </c>
      <c r="G25" s="1">
        <v>30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60" t="s">
        <v>107</v>
      </c>
      <c r="X25" s="60"/>
    </row>
    <row r="26" spans="1:24" ht="37.5" customHeight="1" x14ac:dyDescent="0.25">
      <c r="A26" s="61"/>
      <c r="B26" s="63" t="s">
        <v>14</v>
      </c>
      <c r="C26" s="51" t="s">
        <v>13</v>
      </c>
      <c r="D26" s="26">
        <f>D27</f>
        <v>30</v>
      </c>
      <c r="E26" s="26">
        <f t="shared" ref="E26:G26" si="3">E27</f>
        <v>30</v>
      </c>
      <c r="F26" s="26">
        <f t="shared" si="3"/>
        <v>30</v>
      </c>
      <c r="G26" s="26">
        <f t="shared" si="3"/>
        <v>30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73" t="s">
        <v>107</v>
      </c>
      <c r="X26" s="73"/>
    </row>
    <row r="27" spans="1:24" ht="38.25" customHeight="1" x14ac:dyDescent="0.25">
      <c r="A27" s="62"/>
      <c r="B27" s="65"/>
      <c r="C27" s="56" t="s">
        <v>24</v>
      </c>
      <c r="D27" s="1">
        <f>D25</f>
        <v>30</v>
      </c>
      <c r="E27" s="1">
        <f t="shared" ref="E27:G27" si="4">E25</f>
        <v>30</v>
      </c>
      <c r="F27" s="1">
        <f t="shared" si="4"/>
        <v>30</v>
      </c>
      <c r="G27" s="1">
        <f t="shared" si="4"/>
        <v>30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60" t="s">
        <v>107</v>
      </c>
      <c r="X27" s="60"/>
    </row>
    <row r="28" spans="1:24" ht="34.5" customHeight="1" x14ac:dyDescent="0.25">
      <c r="A28" s="61"/>
      <c r="B28" s="63" t="s">
        <v>11</v>
      </c>
      <c r="C28" s="51" t="s">
        <v>13</v>
      </c>
      <c r="D28" s="26">
        <f>D29+D30</f>
        <v>15608.5</v>
      </c>
      <c r="E28" s="26">
        <f t="shared" ref="E28:G28" si="5">E29+E30</f>
        <v>15608.5</v>
      </c>
      <c r="F28" s="26">
        <f t="shared" si="5"/>
        <v>15518.300000000001</v>
      </c>
      <c r="G28" s="26">
        <f t="shared" si="5"/>
        <v>15515.4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73" t="s">
        <v>119</v>
      </c>
      <c r="X28" s="60"/>
    </row>
    <row r="29" spans="1:24" ht="56.25" customHeight="1" x14ac:dyDescent="0.25">
      <c r="A29" s="62"/>
      <c r="B29" s="65"/>
      <c r="C29" s="56" t="s">
        <v>24</v>
      </c>
      <c r="D29" s="1">
        <f>D12+D22+D27</f>
        <v>14408.8</v>
      </c>
      <c r="E29" s="1">
        <f>E12+E22+E27</f>
        <v>14408.8</v>
      </c>
      <c r="F29" s="1">
        <f>F12+F22+F27</f>
        <v>14318.6</v>
      </c>
      <c r="G29" s="1">
        <f>G12+G22+G27</f>
        <v>14315.699999999999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60" t="s">
        <v>119</v>
      </c>
      <c r="X29" s="60"/>
    </row>
    <row r="30" spans="1:24" ht="47.25" x14ac:dyDescent="0.25">
      <c r="A30" s="62"/>
      <c r="B30" s="65"/>
      <c r="C30" s="56" t="s">
        <v>12</v>
      </c>
      <c r="D30" s="1">
        <f>D23</f>
        <v>1199.7</v>
      </c>
      <c r="E30" s="1">
        <f>E23</f>
        <v>1199.7</v>
      </c>
      <c r="F30" s="1">
        <f>F23</f>
        <v>1199.7</v>
      </c>
      <c r="G30" s="1">
        <f>G23</f>
        <v>1199.7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60" t="s">
        <v>107</v>
      </c>
      <c r="X30" s="60"/>
    </row>
    <row r="31" spans="1:24" s="10" customFormat="1" ht="24.75" customHeight="1" x14ac:dyDescent="0.25">
      <c r="A31" s="51">
        <v>2</v>
      </c>
      <c r="B31" s="66" t="s">
        <v>93</v>
      </c>
      <c r="C31" s="66"/>
      <c r="D31" s="66"/>
      <c r="E31" s="66"/>
      <c r="F31" s="66"/>
      <c r="G31" s="6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spans="1:24" ht="68.25" customHeight="1" x14ac:dyDescent="0.25">
      <c r="A32" s="7"/>
      <c r="B32" s="56" t="s">
        <v>32</v>
      </c>
      <c r="C32" s="56" t="s">
        <v>24</v>
      </c>
      <c r="D32" s="1">
        <v>1647</v>
      </c>
      <c r="E32" s="1">
        <v>1647</v>
      </c>
      <c r="F32" s="1">
        <v>1645.4</v>
      </c>
      <c r="G32" s="1">
        <v>1645.4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0" t="s">
        <v>122</v>
      </c>
      <c r="X32" s="60"/>
    </row>
    <row r="33" spans="1:24" ht="131.25" customHeight="1" x14ac:dyDescent="0.25">
      <c r="A33" s="42"/>
      <c r="B33" s="43" t="s">
        <v>121</v>
      </c>
      <c r="C33" s="56" t="s">
        <v>70</v>
      </c>
      <c r="D33" s="1">
        <v>365.3</v>
      </c>
      <c r="E33" s="1">
        <v>365.3</v>
      </c>
      <c r="F33" s="1">
        <v>365.3</v>
      </c>
      <c r="G33" s="1">
        <v>365.3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0" t="s">
        <v>107</v>
      </c>
      <c r="X33" s="60"/>
    </row>
    <row r="34" spans="1:24" ht="33" customHeight="1" x14ac:dyDescent="0.25">
      <c r="A34" s="61"/>
      <c r="B34" s="63" t="s">
        <v>11</v>
      </c>
      <c r="C34" s="51" t="s">
        <v>13</v>
      </c>
      <c r="D34" s="26">
        <f>D36+D35</f>
        <v>2012.3</v>
      </c>
      <c r="E34" s="26">
        <f t="shared" ref="E34:G34" si="6">E36+E35</f>
        <v>2012.3</v>
      </c>
      <c r="F34" s="26">
        <f t="shared" si="6"/>
        <v>2010.7</v>
      </c>
      <c r="G34" s="26">
        <f t="shared" si="6"/>
        <v>2010.7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73" t="s">
        <v>122</v>
      </c>
      <c r="X34" s="60"/>
    </row>
    <row r="35" spans="1:24" ht="33" customHeight="1" x14ac:dyDescent="0.25">
      <c r="A35" s="62"/>
      <c r="B35" s="64"/>
      <c r="C35" s="56" t="s">
        <v>70</v>
      </c>
      <c r="D35" s="1">
        <f>D33</f>
        <v>365.3</v>
      </c>
      <c r="E35" s="1">
        <f t="shared" ref="E35:G35" si="7">E33</f>
        <v>365.3</v>
      </c>
      <c r="F35" s="1">
        <f t="shared" si="7"/>
        <v>365.3</v>
      </c>
      <c r="G35" s="1">
        <f t="shared" si="7"/>
        <v>365.3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60" t="s">
        <v>107</v>
      </c>
      <c r="X35" s="60"/>
    </row>
    <row r="36" spans="1:24" ht="47.25" customHeight="1" x14ac:dyDescent="0.25">
      <c r="A36" s="62"/>
      <c r="B36" s="65"/>
      <c r="C36" s="56" t="s">
        <v>24</v>
      </c>
      <c r="D36" s="1">
        <f>D32</f>
        <v>1647</v>
      </c>
      <c r="E36" s="1">
        <f t="shared" ref="E36:G36" si="8">E32</f>
        <v>1647</v>
      </c>
      <c r="F36" s="1">
        <f t="shared" si="8"/>
        <v>1645.4</v>
      </c>
      <c r="G36" s="1">
        <f t="shared" si="8"/>
        <v>1645.4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60" t="s">
        <v>122</v>
      </c>
      <c r="X36" s="60"/>
    </row>
    <row r="37" spans="1:24" ht="24.75" customHeight="1" x14ac:dyDescent="0.25">
      <c r="A37" s="51">
        <v>3</v>
      </c>
      <c r="B37" s="66" t="s">
        <v>94</v>
      </c>
      <c r="C37" s="66"/>
      <c r="D37" s="66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</row>
    <row r="38" spans="1:24" ht="32.25" customHeight="1" x14ac:dyDescent="0.25">
      <c r="A38" s="66" t="s">
        <v>80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</row>
    <row r="39" spans="1:24" ht="40.5" customHeight="1" x14ac:dyDescent="0.25">
      <c r="A39" s="51"/>
      <c r="B39" s="56" t="s">
        <v>104</v>
      </c>
      <c r="C39" s="56" t="s">
        <v>24</v>
      </c>
      <c r="D39" s="1">
        <v>600</v>
      </c>
      <c r="E39" s="1">
        <v>600</v>
      </c>
      <c r="F39" s="1">
        <v>600</v>
      </c>
      <c r="G39" s="1">
        <v>600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60" t="s">
        <v>105</v>
      </c>
      <c r="X39" s="60"/>
    </row>
    <row r="40" spans="1:24" ht="54" customHeight="1" x14ac:dyDescent="0.25">
      <c r="A40" s="57"/>
      <c r="B40" s="56" t="s">
        <v>33</v>
      </c>
      <c r="C40" s="56" t="s">
        <v>24</v>
      </c>
      <c r="D40" s="1">
        <v>21343.1</v>
      </c>
      <c r="E40" s="1">
        <v>21343.1</v>
      </c>
      <c r="F40" s="1">
        <v>21306.1</v>
      </c>
      <c r="G40" s="1">
        <v>21306.1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0" t="s">
        <v>123</v>
      </c>
      <c r="X40" s="60"/>
    </row>
    <row r="41" spans="1:24" ht="54.75" customHeight="1" x14ac:dyDescent="0.25">
      <c r="A41" s="57"/>
      <c r="B41" s="56" t="s">
        <v>34</v>
      </c>
      <c r="C41" s="56" t="s">
        <v>24</v>
      </c>
      <c r="D41" s="1">
        <v>1440</v>
      </c>
      <c r="E41" s="1">
        <v>1440</v>
      </c>
      <c r="F41" s="1">
        <v>1388.2</v>
      </c>
      <c r="G41" s="1">
        <v>1388.2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0" t="s">
        <v>124</v>
      </c>
      <c r="X41" s="60"/>
    </row>
    <row r="42" spans="1:24" ht="52.5" customHeight="1" x14ac:dyDescent="0.25">
      <c r="A42" s="57"/>
      <c r="B42" s="56" t="s">
        <v>35</v>
      </c>
      <c r="C42" s="56" t="s">
        <v>24</v>
      </c>
      <c r="D42" s="1">
        <v>3958</v>
      </c>
      <c r="E42" s="1">
        <v>3958</v>
      </c>
      <c r="F42" s="1">
        <v>3958</v>
      </c>
      <c r="G42" s="1">
        <v>3958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0" t="s">
        <v>107</v>
      </c>
      <c r="X42" s="60"/>
    </row>
    <row r="43" spans="1:24" ht="48.75" customHeight="1" x14ac:dyDescent="0.25">
      <c r="A43" s="57"/>
      <c r="B43" s="56" t="s">
        <v>36</v>
      </c>
      <c r="C43" s="56" t="s">
        <v>24</v>
      </c>
      <c r="D43" s="1">
        <v>8416</v>
      </c>
      <c r="E43" s="1">
        <v>8416</v>
      </c>
      <c r="F43" s="1">
        <v>7417.7</v>
      </c>
      <c r="G43" s="1">
        <v>7190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0" t="s">
        <v>125</v>
      </c>
      <c r="X43" s="60"/>
    </row>
    <row r="44" spans="1:24" ht="87" customHeight="1" x14ac:dyDescent="0.25">
      <c r="A44" s="59"/>
      <c r="B44" s="43" t="s">
        <v>37</v>
      </c>
      <c r="C44" s="56" t="s">
        <v>12</v>
      </c>
      <c r="D44" s="1">
        <v>1666.3</v>
      </c>
      <c r="E44" s="1">
        <v>1666.3</v>
      </c>
      <c r="F44" s="1">
        <v>537.5</v>
      </c>
      <c r="G44" s="1">
        <v>537.5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0" t="s">
        <v>126</v>
      </c>
      <c r="X44" s="60"/>
    </row>
    <row r="45" spans="1:24" ht="139.5" customHeight="1" x14ac:dyDescent="0.25">
      <c r="A45" s="59"/>
      <c r="B45" s="43" t="s">
        <v>79</v>
      </c>
      <c r="C45" s="56" t="s">
        <v>70</v>
      </c>
      <c r="D45" s="1">
        <v>5678.1</v>
      </c>
      <c r="E45" s="1">
        <v>5678.1</v>
      </c>
      <c r="F45" s="1">
        <v>5608</v>
      </c>
      <c r="G45" s="1">
        <v>5608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0" t="s">
        <v>127</v>
      </c>
      <c r="X45" s="60"/>
    </row>
    <row r="46" spans="1:24" ht="36" customHeight="1" x14ac:dyDescent="0.25">
      <c r="A46" s="61"/>
      <c r="B46" s="63" t="s">
        <v>14</v>
      </c>
      <c r="C46" s="51" t="s">
        <v>13</v>
      </c>
      <c r="D46" s="26">
        <f>D47+D49+D48</f>
        <v>43101.5</v>
      </c>
      <c r="E46" s="26">
        <f>E47+E49+E48</f>
        <v>43101.5</v>
      </c>
      <c r="F46" s="26">
        <f t="shared" ref="F46:G46" si="9">F47+F49+F48</f>
        <v>40815.300000000003</v>
      </c>
      <c r="G46" s="26">
        <f t="shared" si="9"/>
        <v>40587.700000000004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73" t="s">
        <v>128</v>
      </c>
      <c r="X46" s="60"/>
    </row>
    <row r="47" spans="1:24" ht="39" customHeight="1" x14ac:dyDescent="0.25">
      <c r="A47" s="62"/>
      <c r="B47" s="65"/>
      <c r="C47" s="56" t="s">
        <v>24</v>
      </c>
      <c r="D47" s="1">
        <f>D40+D41+D42+D43+D39</f>
        <v>35757.1</v>
      </c>
      <c r="E47" s="1">
        <f>E40+E41+E42+E43+E39</f>
        <v>35757.1</v>
      </c>
      <c r="F47" s="1">
        <f>F40+F41+F42+F43+F39-0.2</f>
        <v>34669.800000000003</v>
      </c>
      <c r="G47" s="1">
        <f>G40+G41+G42+G43+G39-0.1</f>
        <v>34442.200000000004</v>
      </c>
      <c r="H47" s="1" t="e">
        <f>#REF!+H40+H41+H42+H43+#REF!+#REF!</f>
        <v>#REF!</v>
      </c>
      <c r="I47" s="1" t="e">
        <f>#REF!+I40+I41+I42+I43+#REF!+#REF!</f>
        <v>#REF!</v>
      </c>
      <c r="J47" s="1" t="e">
        <f>#REF!+J40+J41+J42+J43+#REF!+#REF!</f>
        <v>#REF!</v>
      </c>
      <c r="K47" s="1" t="e">
        <f>#REF!+K40+K41+K42+K43+#REF!+#REF!</f>
        <v>#REF!</v>
      </c>
      <c r="L47" s="1" t="e">
        <f>#REF!+L40+L41+L42+L43+#REF!+#REF!</f>
        <v>#REF!</v>
      </c>
      <c r="M47" s="1" t="e">
        <f>#REF!+M40+M41+M42+M43+#REF!+#REF!</f>
        <v>#REF!</v>
      </c>
      <c r="N47" s="1" t="e">
        <f>#REF!+N40+N41+N42+N43+#REF!+#REF!</f>
        <v>#REF!</v>
      </c>
      <c r="O47" s="1" t="e">
        <f>#REF!+O40+O41+O42+O43+#REF!+#REF!</f>
        <v>#REF!</v>
      </c>
      <c r="P47" s="1" t="e">
        <f>#REF!+P40+P41+P42+P43+#REF!+#REF!</f>
        <v>#REF!</v>
      </c>
      <c r="Q47" s="1" t="e">
        <f>#REF!+Q40+Q41+Q42+Q43+#REF!+#REF!</f>
        <v>#REF!</v>
      </c>
      <c r="R47" s="1" t="e">
        <f>#REF!+R40+R41+R42+R43+#REF!+#REF!</f>
        <v>#REF!</v>
      </c>
      <c r="S47" s="1" t="e">
        <f>#REF!+S40+S41+S42+S43+#REF!+#REF!</f>
        <v>#REF!</v>
      </c>
      <c r="T47" s="1" t="e">
        <f>#REF!+T40+T41+T42+T43+#REF!+#REF!</f>
        <v>#REF!</v>
      </c>
      <c r="U47" s="1" t="e">
        <f>#REF!+U40+U41+U42+U43+#REF!+#REF!</f>
        <v>#REF!</v>
      </c>
      <c r="V47" s="1" t="e">
        <f>#REF!+V40+V41+V42+V43+#REF!+#REF!</f>
        <v>#REF!</v>
      </c>
      <c r="W47" s="60" t="s">
        <v>129</v>
      </c>
      <c r="X47" s="60"/>
    </row>
    <row r="48" spans="1:24" ht="39" customHeight="1" x14ac:dyDescent="0.25">
      <c r="A48" s="62"/>
      <c r="B48" s="65"/>
      <c r="C48" s="56" t="s">
        <v>70</v>
      </c>
      <c r="D48" s="1">
        <f t="shared" ref="D48:V48" si="10">D45</f>
        <v>5678.1</v>
      </c>
      <c r="E48" s="1">
        <f t="shared" si="10"/>
        <v>5678.1</v>
      </c>
      <c r="F48" s="1">
        <f t="shared" si="10"/>
        <v>5608</v>
      </c>
      <c r="G48" s="1">
        <f t="shared" si="10"/>
        <v>5608</v>
      </c>
      <c r="H48" s="1">
        <f t="shared" si="10"/>
        <v>0</v>
      </c>
      <c r="I48" s="1">
        <f t="shared" si="10"/>
        <v>0</v>
      </c>
      <c r="J48" s="1">
        <f t="shared" si="10"/>
        <v>0</v>
      </c>
      <c r="K48" s="1">
        <f t="shared" si="10"/>
        <v>0</v>
      </c>
      <c r="L48" s="1">
        <f t="shared" si="10"/>
        <v>0</v>
      </c>
      <c r="M48" s="1">
        <f t="shared" si="10"/>
        <v>0</v>
      </c>
      <c r="N48" s="1">
        <f t="shared" si="10"/>
        <v>0</v>
      </c>
      <c r="O48" s="1">
        <f t="shared" si="10"/>
        <v>0</v>
      </c>
      <c r="P48" s="1">
        <f t="shared" si="10"/>
        <v>0</v>
      </c>
      <c r="Q48" s="1">
        <f t="shared" si="10"/>
        <v>0</v>
      </c>
      <c r="R48" s="1">
        <f t="shared" si="10"/>
        <v>0</v>
      </c>
      <c r="S48" s="1">
        <f t="shared" si="10"/>
        <v>0</v>
      </c>
      <c r="T48" s="1">
        <f t="shared" si="10"/>
        <v>0</v>
      </c>
      <c r="U48" s="1">
        <f t="shared" si="10"/>
        <v>0</v>
      </c>
      <c r="V48" s="1">
        <f t="shared" si="10"/>
        <v>0</v>
      </c>
      <c r="W48" s="60" t="s">
        <v>127</v>
      </c>
      <c r="X48" s="60"/>
    </row>
    <row r="49" spans="1:24" ht="47.25" x14ac:dyDescent="0.25">
      <c r="A49" s="62"/>
      <c r="B49" s="65"/>
      <c r="C49" s="56" t="s">
        <v>12</v>
      </c>
      <c r="D49" s="1">
        <f>D44</f>
        <v>1666.3</v>
      </c>
      <c r="E49" s="1">
        <f>E44</f>
        <v>1666.3</v>
      </c>
      <c r="F49" s="1">
        <f>F44</f>
        <v>537.5</v>
      </c>
      <c r="G49" s="1">
        <f>G44</f>
        <v>537.5</v>
      </c>
      <c r="H49" s="1" t="e">
        <f>H44+#REF!</f>
        <v>#REF!</v>
      </c>
      <c r="I49" s="1" t="e">
        <f>I44+#REF!</f>
        <v>#REF!</v>
      </c>
      <c r="J49" s="1" t="e">
        <f>J44+#REF!</f>
        <v>#REF!</v>
      </c>
      <c r="K49" s="1" t="e">
        <f>K44+#REF!</f>
        <v>#REF!</v>
      </c>
      <c r="L49" s="1" t="e">
        <f>L44+#REF!</f>
        <v>#REF!</v>
      </c>
      <c r="M49" s="1" t="e">
        <f>M44+#REF!</f>
        <v>#REF!</v>
      </c>
      <c r="N49" s="1" t="e">
        <f>N44+#REF!</f>
        <v>#REF!</v>
      </c>
      <c r="O49" s="1" t="e">
        <f>O44+#REF!</f>
        <v>#REF!</v>
      </c>
      <c r="P49" s="1" t="e">
        <f>P44+#REF!</f>
        <v>#REF!</v>
      </c>
      <c r="Q49" s="1" t="e">
        <f>Q44+#REF!</f>
        <v>#REF!</v>
      </c>
      <c r="R49" s="1" t="e">
        <f>R44+#REF!</f>
        <v>#REF!</v>
      </c>
      <c r="S49" s="1" t="e">
        <f>S44+#REF!</f>
        <v>#REF!</v>
      </c>
      <c r="T49" s="1" t="e">
        <f>T44+#REF!</f>
        <v>#REF!</v>
      </c>
      <c r="U49" s="1" t="e">
        <f>U44+#REF!</f>
        <v>#REF!</v>
      </c>
      <c r="V49" s="1" t="e">
        <f>V44+#REF!</f>
        <v>#REF!</v>
      </c>
      <c r="W49" s="60" t="s">
        <v>126</v>
      </c>
      <c r="X49" s="60"/>
    </row>
    <row r="50" spans="1:24" ht="32.25" customHeight="1" x14ac:dyDescent="0.25">
      <c r="A50" s="66" t="s">
        <v>68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</row>
    <row r="51" spans="1:24" ht="64.5" customHeight="1" x14ac:dyDescent="0.25">
      <c r="A51" s="54"/>
      <c r="B51" s="56" t="s">
        <v>38</v>
      </c>
      <c r="C51" s="56" t="s">
        <v>24</v>
      </c>
      <c r="D51" s="1">
        <v>21821.1</v>
      </c>
      <c r="E51" s="1">
        <v>21821.1</v>
      </c>
      <c r="F51" s="1">
        <v>19672.400000000001</v>
      </c>
      <c r="G51" s="1">
        <v>19652.400000000001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60" t="s">
        <v>130</v>
      </c>
      <c r="X51" s="60"/>
    </row>
    <row r="52" spans="1:24" ht="63" customHeight="1" x14ac:dyDescent="0.25">
      <c r="A52" s="54"/>
      <c r="B52" s="56" t="s">
        <v>39</v>
      </c>
      <c r="C52" s="56" t="s">
        <v>24</v>
      </c>
      <c r="D52" s="1">
        <v>2043.5</v>
      </c>
      <c r="E52" s="1">
        <v>2043.5</v>
      </c>
      <c r="F52" s="1">
        <v>2010.4</v>
      </c>
      <c r="G52" s="1">
        <v>2010.4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60" t="s">
        <v>131</v>
      </c>
      <c r="X52" s="60"/>
    </row>
    <row r="53" spans="1:24" ht="44.25" customHeight="1" x14ac:dyDescent="0.25">
      <c r="A53" s="54"/>
      <c r="B53" s="56" t="s">
        <v>40</v>
      </c>
      <c r="C53" s="56" t="s">
        <v>24</v>
      </c>
      <c r="D53" s="1">
        <v>520</v>
      </c>
      <c r="E53" s="1">
        <v>520</v>
      </c>
      <c r="F53" s="1">
        <v>249.1</v>
      </c>
      <c r="G53" s="1">
        <v>249.1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60" t="s">
        <v>132</v>
      </c>
      <c r="X53" s="60"/>
    </row>
    <row r="54" spans="1:24" ht="122.25" customHeight="1" x14ac:dyDescent="0.25">
      <c r="A54" s="54"/>
      <c r="B54" s="56" t="s">
        <v>96</v>
      </c>
      <c r="C54" s="56" t="s">
        <v>24</v>
      </c>
      <c r="D54" s="1">
        <v>2000</v>
      </c>
      <c r="E54" s="1">
        <v>2000</v>
      </c>
      <c r="F54" s="1">
        <v>2000</v>
      </c>
      <c r="G54" s="1">
        <v>2000</v>
      </c>
      <c r="H54" s="1">
        <v>1638.8</v>
      </c>
      <c r="I54" s="1">
        <v>1638.8</v>
      </c>
      <c r="J54" s="1">
        <v>1638.8</v>
      </c>
      <c r="K54" s="1">
        <v>1638.8</v>
      </c>
      <c r="L54" s="1">
        <v>1638.8</v>
      </c>
      <c r="M54" s="1">
        <v>1638.8</v>
      </c>
      <c r="N54" s="1">
        <v>1638.8</v>
      </c>
      <c r="O54" s="1">
        <v>1638.8</v>
      </c>
      <c r="P54" s="1">
        <v>1638.8</v>
      </c>
      <c r="Q54" s="1">
        <v>1638.8</v>
      </c>
      <c r="R54" s="1">
        <v>1638.8</v>
      </c>
      <c r="S54" s="1">
        <v>1638.8</v>
      </c>
      <c r="T54" s="1">
        <v>1638.8</v>
      </c>
      <c r="U54" s="1">
        <v>1638.8</v>
      </c>
      <c r="V54" s="1">
        <v>1638.8</v>
      </c>
      <c r="W54" s="68" t="s">
        <v>107</v>
      </c>
      <c r="X54" s="69"/>
    </row>
    <row r="55" spans="1:24" ht="119.25" customHeight="1" x14ac:dyDescent="0.25">
      <c r="A55" s="45"/>
      <c r="B55" s="43" t="s">
        <v>95</v>
      </c>
      <c r="C55" s="56" t="s">
        <v>12</v>
      </c>
      <c r="D55" s="1">
        <v>13183.3</v>
      </c>
      <c r="E55" s="1">
        <v>13183.3</v>
      </c>
      <c r="F55" s="1">
        <v>13183.3</v>
      </c>
      <c r="G55" s="1">
        <v>13183.3</v>
      </c>
      <c r="H55" s="1">
        <v>9580</v>
      </c>
      <c r="I55" s="1">
        <v>9580</v>
      </c>
      <c r="J55" s="1">
        <v>9580</v>
      </c>
      <c r="K55" s="1">
        <v>9580</v>
      </c>
      <c r="L55" s="1">
        <v>9580</v>
      </c>
      <c r="M55" s="1">
        <v>9580</v>
      </c>
      <c r="N55" s="1">
        <v>9580</v>
      </c>
      <c r="O55" s="1">
        <v>9580</v>
      </c>
      <c r="P55" s="1">
        <v>9580</v>
      </c>
      <c r="Q55" s="1">
        <v>9580</v>
      </c>
      <c r="R55" s="1">
        <v>9580</v>
      </c>
      <c r="S55" s="1">
        <v>9580</v>
      </c>
      <c r="T55" s="1">
        <v>9580</v>
      </c>
      <c r="U55" s="1">
        <v>9580</v>
      </c>
      <c r="V55" s="1">
        <v>9580</v>
      </c>
      <c r="W55" s="68" t="s">
        <v>107</v>
      </c>
      <c r="X55" s="69"/>
    </row>
    <row r="56" spans="1:24" ht="41.25" customHeight="1" x14ac:dyDescent="0.25">
      <c r="A56" s="61"/>
      <c r="B56" s="63" t="s">
        <v>14</v>
      </c>
      <c r="C56" s="51" t="s">
        <v>13</v>
      </c>
      <c r="D56" s="26">
        <f>D57+D58</f>
        <v>39567.899999999994</v>
      </c>
      <c r="E56" s="26">
        <f t="shared" ref="E56:G56" si="11">E57+E58</f>
        <v>39567.899999999994</v>
      </c>
      <c r="F56" s="26">
        <f t="shared" si="11"/>
        <v>37115.199999999997</v>
      </c>
      <c r="G56" s="26">
        <f t="shared" si="11"/>
        <v>37095.199999999997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73" t="s">
        <v>133</v>
      </c>
      <c r="X56" s="60"/>
    </row>
    <row r="57" spans="1:24" ht="51" customHeight="1" x14ac:dyDescent="0.25">
      <c r="A57" s="62"/>
      <c r="B57" s="65"/>
      <c r="C57" s="56" t="s">
        <v>24</v>
      </c>
      <c r="D57" s="1">
        <f>D51+D52+D53+D54</f>
        <v>26384.6</v>
      </c>
      <c r="E57" s="1">
        <f t="shared" ref="E57" si="12">E51+E52+E53+E54</f>
        <v>26384.6</v>
      </c>
      <c r="F57" s="1">
        <f>F51+F52+F53+F54</f>
        <v>23931.9</v>
      </c>
      <c r="G57" s="1">
        <f>G51+G52+G53+G54</f>
        <v>23911.9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60" t="s">
        <v>134</v>
      </c>
      <c r="X57" s="60"/>
    </row>
    <row r="58" spans="1:24" ht="48.75" customHeight="1" x14ac:dyDescent="0.25">
      <c r="A58" s="62"/>
      <c r="B58" s="65"/>
      <c r="C58" s="56" t="s">
        <v>12</v>
      </c>
      <c r="D58" s="1">
        <f>D55</f>
        <v>13183.3</v>
      </c>
      <c r="E58" s="1">
        <f t="shared" ref="E58:G58" si="13">E55</f>
        <v>13183.3</v>
      </c>
      <c r="F58" s="1">
        <f t="shared" si="13"/>
        <v>13183.3</v>
      </c>
      <c r="G58" s="1">
        <f t="shared" si="13"/>
        <v>13183.3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60" t="s">
        <v>107</v>
      </c>
      <c r="X58" s="60"/>
    </row>
    <row r="59" spans="1:24" ht="28.5" customHeight="1" x14ac:dyDescent="0.25">
      <c r="A59" s="66" t="s">
        <v>71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0" spans="1:24" ht="48.75" customHeight="1" x14ac:dyDescent="0.25">
      <c r="A60" s="54"/>
      <c r="B60" s="56" t="s">
        <v>72</v>
      </c>
      <c r="C60" s="56" t="s">
        <v>24</v>
      </c>
      <c r="D60" s="1">
        <v>0</v>
      </c>
      <c r="E60" s="1">
        <v>0</v>
      </c>
      <c r="F60" s="1">
        <v>0</v>
      </c>
      <c r="G60" s="1">
        <v>0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60" t="s">
        <v>21</v>
      </c>
      <c r="X60" s="60"/>
    </row>
    <row r="61" spans="1:24" ht="37.5" customHeight="1" x14ac:dyDescent="0.25">
      <c r="A61" s="61"/>
      <c r="B61" s="63" t="s">
        <v>14</v>
      </c>
      <c r="C61" s="51" t="s">
        <v>13</v>
      </c>
      <c r="D61" s="26">
        <f>D62</f>
        <v>0</v>
      </c>
      <c r="E61" s="26">
        <f t="shared" ref="E61" si="14">E62</f>
        <v>0</v>
      </c>
      <c r="F61" s="26">
        <f t="shared" ref="F61" si="15">F62</f>
        <v>0</v>
      </c>
      <c r="G61" s="26">
        <f t="shared" ref="G61" si="16">G62</f>
        <v>0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60" t="s">
        <v>21</v>
      </c>
      <c r="X61" s="60"/>
    </row>
    <row r="62" spans="1:24" ht="34.5" customHeight="1" x14ac:dyDescent="0.25">
      <c r="A62" s="62"/>
      <c r="B62" s="64"/>
      <c r="C62" s="56" t="s">
        <v>24</v>
      </c>
      <c r="D62" s="1">
        <f>D60</f>
        <v>0</v>
      </c>
      <c r="E62" s="1">
        <f t="shared" ref="E62:G62" si="17">E60</f>
        <v>0</v>
      </c>
      <c r="F62" s="1">
        <f t="shared" si="17"/>
        <v>0</v>
      </c>
      <c r="G62" s="1">
        <f t="shared" si="17"/>
        <v>0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60" t="s">
        <v>21</v>
      </c>
      <c r="X62" s="60"/>
    </row>
    <row r="63" spans="1:24" ht="28.5" customHeight="1" x14ac:dyDescent="0.25">
      <c r="A63" s="66" t="s">
        <v>41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</row>
    <row r="64" spans="1:24" ht="150" customHeight="1" x14ac:dyDescent="0.25">
      <c r="A64" s="51"/>
      <c r="B64" s="56" t="s">
        <v>81</v>
      </c>
      <c r="C64" s="56" t="s">
        <v>70</v>
      </c>
      <c r="D64" s="44">
        <v>16611.8</v>
      </c>
      <c r="E64" s="44">
        <v>16611.8</v>
      </c>
      <c r="F64" s="44">
        <v>16611.8</v>
      </c>
      <c r="G64" s="44">
        <v>16611.8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60" t="s">
        <v>107</v>
      </c>
      <c r="X64" s="60"/>
    </row>
    <row r="65" spans="1:73" ht="122.25" customHeight="1" x14ac:dyDescent="0.25">
      <c r="A65" s="51"/>
      <c r="B65" s="56" t="s">
        <v>77</v>
      </c>
      <c r="C65" s="56" t="s">
        <v>12</v>
      </c>
      <c r="D65" s="44">
        <v>5774.7</v>
      </c>
      <c r="E65" s="44">
        <v>5774.7</v>
      </c>
      <c r="F65" s="44">
        <v>5774.7</v>
      </c>
      <c r="G65" s="44">
        <v>5774.7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60" t="s">
        <v>107</v>
      </c>
      <c r="X65" s="60"/>
    </row>
    <row r="66" spans="1:73" ht="104.25" customHeight="1" x14ac:dyDescent="0.25">
      <c r="A66" s="51"/>
      <c r="B66" s="56" t="s">
        <v>42</v>
      </c>
      <c r="C66" s="56" t="s">
        <v>24</v>
      </c>
      <c r="D66" s="44">
        <v>303.89999999999998</v>
      </c>
      <c r="E66" s="44">
        <v>303.89999999999998</v>
      </c>
      <c r="F66" s="44">
        <v>303.89999999999998</v>
      </c>
      <c r="G66" s="44">
        <v>303.89999999999998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60" t="s">
        <v>107</v>
      </c>
      <c r="X66" s="60"/>
    </row>
    <row r="67" spans="1:73" ht="75" customHeight="1" x14ac:dyDescent="0.25">
      <c r="A67" s="46"/>
      <c r="B67" s="43" t="s">
        <v>106</v>
      </c>
      <c r="C67" s="56" t="s">
        <v>24</v>
      </c>
      <c r="D67" s="44">
        <v>15458.1</v>
      </c>
      <c r="E67" s="44">
        <v>15458.1</v>
      </c>
      <c r="F67" s="44">
        <v>15455</v>
      </c>
      <c r="G67" s="44">
        <v>15455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60" t="s">
        <v>107</v>
      </c>
      <c r="X67" s="60"/>
    </row>
    <row r="68" spans="1:73" ht="75.75" customHeight="1" x14ac:dyDescent="0.25">
      <c r="A68" s="46"/>
      <c r="B68" s="43" t="s">
        <v>106</v>
      </c>
      <c r="C68" s="56" t="s">
        <v>70</v>
      </c>
      <c r="D68" s="44">
        <v>3000</v>
      </c>
      <c r="E68" s="44">
        <v>3000</v>
      </c>
      <c r="F68" s="44">
        <v>3000</v>
      </c>
      <c r="G68" s="44">
        <v>3000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60" t="s">
        <v>107</v>
      </c>
      <c r="X68" s="60"/>
    </row>
    <row r="69" spans="1:73" ht="37.5" customHeight="1" x14ac:dyDescent="0.25">
      <c r="A69" s="61"/>
      <c r="B69" s="63" t="s">
        <v>14</v>
      </c>
      <c r="C69" s="51" t="s">
        <v>13</v>
      </c>
      <c r="D69" s="26">
        <f>D70+D71+D72</f>
        <v>41148.6</v>
      </c>
      <c r="E69" s="26">
        <f t="shared" ref="E69:G69" si="18">E70+E71+E72</f>
        <v>41148.6</v>
      </c>
      <c r="F69" s="26">
        <f t="shared" si="18"/>
        <v>41145.4</v>
      </c>
      <c r="G69" s="26">
        <f t="shared" si="18"/>
        <v>41145.4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78" t="s">
        <v>107</v>
      </c>
      <c r="X69" s="79"/>
    </row>
    <row r="70" spans="1:73" ht="58.5" customHeight="1" x14ac:dyDescent="0.25">
      <c r="A70" s="62"/>
      <c r="B70" s="64"/>
      <c r="C70" s="56" t="s">
        <v>12</v>
      </c>
      <c r="D70" s="1">
        <f>D65</f>
        <v>5774.7</v>
      </c>
      <c r="E70" s="1">
        <f t="shared" ref="E70:G70" si="19">E65</f>
        <v>5774.7</v>
      </c>
      <c r="F70" s="1">
        <f t="shared" si="19"/>
        <v>5774.7</v>
      </c>
      <c r="G70" s="1">
        <f t="shared" si="19"/>
        <v>5774.7</v>
      </c>
      <c r="H70" s="26" t="e">
        <f>#REF!+H65</f>
        <v>#REF!</v>
      </c>
      <c r="I70" s="26" t="e">
        <f>#REF!+I65</f>
        <v>#REF!</v>
      </c>
      <c r="J70" s="26" t="e">
        <f>#REF!+J65</f>
        <v>#REF!</v>
      </c>
      <c r="K70" s="26" t="e">
        <f>#REF!+K65</f>
        <v>#REF!</v>
      </c>
      <c r="L70" s="26" t="e">
        <f>#REF!+L65</f>
        <v>#REF!</v>
      </c>
      <c r="M70" s="26" t="e">
        <f>#REF!+M65</f>
        <v>#REF!</v>
      </c>
      <c r="N70" s="26" t="e">
        <f>#REF!+N65</f>
        <v>#REF!</v>
      </c>
      <c r="O70" s="26" t="e">
        <f>#REF!+O65</f>
        <v>#REF!</v>
      </c>
      <c r="P70" s="26" t="e">
        <f>#REF!+P65</f>
        <v>#REF!</v>
      </c>
      <c r="Q70" s="26" t="e">
        <f>#REF!+Q65</f>
        <v>#REF!</v>
      </c>
      <c r="R70" s="26" t="e">
        <f>#REF!+R65</f>
        <v>#REF!</v>
      </c>
      <c r="S70" s="26" t="e">
        <f>#REF!+S65</f>
        <v>#REF!</v>
      </c>
      <c r="T70" s="26" t="e">
        <f>#REF!+T65</f>
        <v>#REF!</v>
      </c>
      <c r="U70" s="26" t="e">
        <f>#REF!+U65</f>
        <v>#REF!</v>
      </c>
      <c r="V70" s="26" t="e">
        <f>#REF!+V65</f>
        <v>#REF!</v>
      </c>
      <c r="W70" s="60" t="s">
        <v>107</v>
      </c>
      <c r="X70" s="60"/>
    </row>
    <row r="71" spans="1:73" ht="58.5" customHeight="1" x14ac:dyDescent="0.25">
      <c r="A71" s="62"/>
      <c r="B71" s="64"/>
      <c r="C71" s="56" t="s">
        <v>70</v>
      </c>
      <c r="D71" s="1">
        <f>D64+D68</f>
        <v>19611.8</v>
      </c>
      <c r="E71" s="1">
        <f t="shared" ref="E71:G71" si="20">E64+E68</f>
        <v>19611.8</v>
      </c>
      <c r="F71" s="1">
        <f t="shared" si="20"/>
        <v>19611.8</v>
      </c>
      <c r="G71" s="1">
        <f t="shared" si="20"/>
        <v>19611.8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60" t="s">
        <v>107</v>
      </c>
      <c r="X71" s="60"/>
    </row>
    <row r="72" spans="1:73" ht="34.5" customHeight="1" x14ac:dyDescent="0.25">
      <c r="A72" s="62"/>
      <c r="B72" s="64"/>
      <c r="C72" s="56" t="s">
        <v>24</v>
      </c>
      <c r="D72" s="1">
        <f>D66+D67+0.1</f>
        <v>15762.1</v>
      </c>
      <c r="E72" s="1">
        <f>E66+E67+0.1</f>
        <v>15762.1</v>
      </c>
      <c r="F72" s="1">
        <f t="shared" ref="F72:G72" si="21">F66+F67</f>
        <v>15758.9</v>
      </c>
      <c r="G72" s="1">
        <f t="shared" si="21"/>
        <v>15758.9</v>
      </c>
      <c r="H72" s="1" t="e">
        <f>H64+#REF!+#REF!+#REF!+H66</f>
        <v>#REF!</v>
      </c>
      <c r="I72" s="1" t="e">
        <f>I64+#REF!+#REF!+#REF!+I66</f>
        <v>#REF!</v>
      </c>
      <c r="J72" s="1" t="e">
        <f>J64+#REF!+#REF!+#REF!+J66</f>
        <v>#REF!</v>
      </c>
      <c r="K72" s="1" t="e">
        <f>K64+#REF!+#REF!+#REF!+K66</f>
        <v>#REF!</v>
      </c>
      <c r="L72" s="1" t="e">
        <f>L64+#REF!+#REF!+#REF!+L66</f>
        <v>#REF!</v>
      </c>
      <c r="M72" s="1" t="e">
        <f>M64+#REF!+#REF!+#REF!+M66</f>
        <v>#REF!</v>
      </c>
      <c r="N72" s="1" t="e">
        <f>N64+#REF!+#REF!+#REF!+N66</f>
        <v>#REF!</v>
      </c>
      <c r="O72" s="1" t="e">
        <f>O64+#REF!+#REF!+#REF!+O66</f>
        <v>#REF!</v>
      </c>
      <c r="P72" s="1" t="e">
        <f>P64+#REF!+#REF!+#REF!+P66</f>
        <v>#REF!</v>
      </c>
      <c r="Q72" s="1" t="e">
        <f>Q64+#REF!+#REF!+#REF!+Q66</f>
        <v>#REF!</v>
      </c>
      <c r="R72" s="1" t="e">
        <f>R64+#REF!+#REF!+#REF!+R66</f>
        <v>#REF!</v>
      </c>
      <c r="S72" s="1" t="e">
        <f>S64+#REF!+#REF!+#REF!+S66</f>
        <v>#REF!</v>
      </c>
      <c r="T72" s="1" t="e">
        <f>T64+#REF!+#REF!+#REF!+T66</f>
        <v>#REF!</v>
      </c>
      <c r="U72" s="1" t="e">
        <f>U64+#REF!+#REF!+#REF!+U66</f>
        <v>#REF!</v>
      </c>
      <c r="V72" s="1" t="e">
        <f>V64+#REF!+#REF!+#REF!+V66</f>
        <v>#REF!</v>
      </c>
      <c r="W72" s="68" t="s">
        <v>107</v>
      </c>
      <c r="X72" s="69"/>
    </row>
    <row r="73" spans="1:73" ht="33.75" customHeight="1" x14ac:dyDescent="0.25">
      <c r="A73" s="66" t="s">
        <v>45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</row>
    <row r="74" spans="1:73" ht="44.25" customHeight="1" x14ac:dyDescent="0.25">
      <c r="A74" s="51"/>
      <c r="B74" s="56" t="s">
        <v>46</v>
      </c>
      <c r="C74" s="56" t="s">
        <v>24</v>
      </c>
      <c r="D74" s="44">
        <v>435.3</v>
      </c>
      <c r="E74" s="44">
        <v>435.3</v>
      </c>
      <c r="F74" s="44">
        <v>434.9</v>
      </c>
      <c r="G74" s="44">
        <v>434.9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60" t="s">
        <v>122</v>
      </c>
      <c r="X74" s="60"/>
    </row>
    <row r="75" spans="1:73" ht="81.75" customHeight="1" x14ac:dyDescent="0.25">
      <c r="A75" s="51"/>
      <c r="B75" s="56" t="s">
        <v>47</v>
      </c>
      <c r="C75" s="56" t="s">
        <v>12</v>
      </c>
      <c r="D75" s="44">
        <v>477.7</v>
      </c>
      <c r="E75" s="44">
        <v>477.7</v>
      </c>
      <c r="F75" s="44">
        <v>477.7</v>
      </c>
      <c r="G75" s="44">
        <v>477.7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60" t="s">
        <v>107</v>
      </c>
      <c r="X75" s="60"/>
      <c r="BU75" s="2" t="s">
        <v>43</v>
      </c>
    </row>
    <row r="76" spans="1:73" ht="61.5" customHeight="1" x14ac:dyDescent="0.25">
      <c r="A76" s="51"/>
      <c r="B76" s="56" t="s">
        <v>48</v>
      </c>
      <c r="C76" s="56" t="s">
        <v>24</v>
      </c>
      <c r="D76" s="44">
        <v>602</v>
      </c>
      <c r="E76" s="44">
        <v>602</v>
      </c>
      <c r="F76" s="44">
        <v>602</v>
      </c>
      <c r="G76" s="44">
        <v>602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60" t="s">
        <v>107</v>
      </c>
      <c r="X76" s="60"/>
    </row>
    <row r="77" spans="1:73" ht="84.75" customHeight="1" x14ac:dyDescent="0.25">
      <c r="A77" s="51"/>
      <c r="B77" s="56" t="s">
        <v>108</v>
      </c>
      <c r="C77" s="56" t="s">
        <v>70</v>
      </c>
      <c r="D77" s="44">
        <v>3878.1</v>
      </c>
      <c r="E77" s="44">
        <v>3878.1</v>
      </c>
      <c r="F77" s="44">
        <v>3878.1</v>
      </c>
      <c r="G77" s="44">
        <v>3878.1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60" t="s">
        <v>107</v>
      </c>
      <c r="X77" s="60"/>
    </row>
    <row r="78" spans="1:73" ht="84.75" customHeight="1" x14ac:dyDescent="0.25">
      <c r="A78" s="46"/>
      <c r="B78" s="56" t="s">
        <v>108</v>
      </c>
      <c r="C78" s="56" t="s">
        <v>24</v>
      </c>
      <c r="D78" s="44">
        <v>5000</v>
      </c>
      <c r="E78" s="44">
        <v>5000</v>
      </c>
      <c r="F78" s="44">
        <v>5000</v>
      </c>
      <c r="G78" s="44">
        <v>5000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60" t="s">
        <v>107</v>
      </c>
      <c r="X78" s="60"/>
    </row>
    <row r="79" spans="1:73" ht="155.25" customHeight="1" x14ac:dyDescent="0.25">
      <c r="A79" s="46"/>
      <c r="B79" s="43" t="s">
        <v>84</v>
      </c>
      <c r="C79" s="56" t="s">
        <v>24</v>
      </c>
      <c r="D79" s="44">
        <v>1410</v>
      </c>
      <c r="E79" s="44">
        <v>1410</v>
      </c>
      <c r="F79" s="44">
        <v>475</v>
      </c>
      <c r="G79" s="44">
        <v>475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60" t="s">
        <v>110</v>
      </c>
      <c r="X79" s="60"/>
    </row>
    <row r="80" spans="1:73" ht="73.5" customHeight="1" x14ac:dyDescent="0.25">
      <c r="A80" s="46"/>
      <c r="B80" s="43" t="s">
        <v>97</v>
      </c>
      <c r="C80" s="56" t="s">
        <v>12</v>
      </c>
      <c r="D80" s="44">
        <v>2000</v>
      </c>
      <c r="E80" s="44">
        <v>2000</v>
      </c>
      <c r="F80" s="44">
        <v>2000</v>
      </c>
      <c r="G80" s="44">
        <v>2000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60" t="s">
        <v>107</v>
      </c>
      <c r="X80" s="60"/>
    </row>
    <row r="81" spans="1:24" ht="145.5" customHeight="1" x14ac:dyDescent="0.25">
      <c r="A81" s="46"/>
      <c r="B81" s="43" t="s">
        <v>109</v>
      </c>
      <c r="C81" s="56" t="s">
        <v>70</v>
      </c>
      <c r="D81" s="44">
        <v>244</v>
      </c>
      <c r="E81" s="44">
        <v>244</v>
      </c>
      <c r="F81" s="44">
        <v>244</v>
      </c>
      <c r="G81" s="44">
        <v>244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60" t="s">
        <v>107</v>
      </c>
      <c r="X81" s="60"/>
    </row>
    <row r="82" spans="1:24" ht="37.5" customHeight="1" x14ac:dyDescent="0.25">
      <c r="A82" s="63"/>
      <c r="B82" s="63" t="s">
        <v>14</v>
      </c>
      <c r="C82" s="51" t="s">
        <v>13</v>
      </c>
      <c r="D82" s="26">
        <f>D83+D85+D84</f>
        <v>14047.1</v>
      </c>
      <c r="E82" s="26">
        <f t="shared" ref="E82:G82" si="22">E83+E85+E84</f>
        <v>14047.1</v>
      </c>
      <c r="F82" s="26">
        <f t="shared" si="22"/>
        <v>13111.699999999999</v>
      </c>
      <c r="G82" s="26">
        <f t="shared" si="22"/>
        <v>13111.699999999999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78" t="s">
        <v>160</v>
      </c>
      <c r="X82" s="79"/>
    </row>
    <row r="83" spans="1:24" ht="34.5" customHeight="1" x14ac:dyDescent="0.25">
      <c r="A83" s="70"/>
      <c r="B83" s="64"/>
      <c r="C83" s="56" t="s">
        <v>24</v>
      </c>
      <c r="D83" s="1">
        <f>D74+D76+D78+D79</f>
        <v>7447.3</v>
      </c>
      <c r="E83" s="1">
        <f t="shared" ref="E83:G83" si="23">E74+E76+E78+E79</f>
        <v>7447.3</v>
      </c>
      <c r="F83" s="1">
        <f t="shared" si="23"/>
        <v>6511.9</v>
      </c>
      <c r="G83" s="1">
        <f t="shared" si="23"/>
        <v>6511.9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68" t="s">
        <v>161</v>
      </c>
      <c r="X83" s="69"/>
    </row>
    <row r="84" spans="1:24" ht="34.5" customHeight="1" x14ac:dyDescent="0.25">
      <c r="A84" s="70"/>
      <c r="B84" s="64"/>
      <c r="C84" s="56" t="s">
        <v>70</v>
      </c>
      <c r="D84" s="1">
        <f>D77+D81</f>
        <v>4122.1000000000004</v>
      </c>
      <c r="E84" s="1">
        <f t="shared" ref="E84:G84" si="24">E77+E81</f>
        <v>4122.1000000000004</v>
      </c>
      <c r="F84" s="1">
        <f t="shared" si="24"/>
        <v>4122.1000000000004</v>
      </c>
      <c r="G84" s="1">
        <f t="shared" si="24"/>
        <v>4122.1000000000004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68" t="s">
        <v>107</v>
      </c>
      <c r="X84" s="69"/>
    </row>
    <row r="85" spans="1:24" ht="48.75" customHeight="1" x14ac:dyDescent="0.25">
      <c r="A85" s="71"/>
      <c r="B85" s="70"/>
      <c r="C85" s="56" t="s">
        <v>12</v>
      </c>
      <c r="D85" s="1">
        <f>D75+D80</f>
        <v>2477.6999999999998</v>
      </c>
      <c r="E85" s="1">
        <f t="shared" ref="E85:G85" si="25">E75+E80</f>
        <v>2477.6999999999998</v>
      </c>
      <c r="F85" s="1">
        <f t="shared" si="25"/>
        <v>2477.6999999999998</v>
      </c>
      <c r="G85" s="1">
        <f t="shared" si="25"/>
        <v>2477.6999999999998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68" t="s">
        <v>107</v>
      </c>
      <c r="X85" s="69"/>
    </row>
    <row r="86" spans="1:24" ht="36" customHeight="1" x14ac:dyDescent="0.25">
      <c r="A86" s="72"/>
      <c r="B86" s="63" t="s">
        <v>11</v>
      </c>
      <c r="C86" s="51" t="s">
        <v>13</v>
      </c>
      <c r="D86" s="26">
        <f>D87+D88+D89</f>
        <v>137865.1</v>
      </c>
      <c r="E86" s="26">
        <f t="shared" ref="E86:G86" si="26">E87+E88+E89</f>
        <v>137865.1</v>
      </c>
      <c r="F86" s="26">
        <f t="shared" si="26"/>
        <v>132187.70000000001</v>
      </c>
      <c r="G86" s="26">
        <f t="shared" si="26"/>
        <v>131940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78" t="s">
        <v>135</v>
      </c>
      <c r="X86" s="79"/>
    </row>
    <row r="87" spans="1:24" ht="33.75" customHeight="1" x14ac:dyDescent="0.25">
      <c r="A87" s="70"/>
      <c r="B87" s="65"/>
      <c r="C87" s="56" t="s">
        <v>24</v>
      </c>
      <c r="D87" s="1">
        <f>D47+D57+D72+D83</f>
        <v>85351.1</v>
      </c>
      <c r="E87" s="1">
        <f t="shared" ref="E87:G87" si="27">E47+E57+E72+E83</f>
        <v>85351.1</v>
      </c>
      <c r="F87" s="1">
        <f>F47+F57+F72+F83+0.1</f>
        <v>80872.600000000006</v>
      </c>
      <c r="G87" s="1">
        <f t="shared" si="27"/>
        <v>80624.899999999994</v>
      </c>
      <c r="H87" s="1" t="e">
        <f t="shared" ref="H87:V87" si="28">H47+H57+H72+H83+H62</f>
        <v>#REF!</v>
      </c>
      <c r="I87" s="1" t="e">
        <f t="shared" si="28"/>
        <v>#REF!</v>
      </c>
      <c r="J87" s="1" t="e">
        <f t="shared" si="28"/>
        <v>#REF!</v>
      </c>
      <c r="K87" s="1" t="e">
        <f t="shared" si="28"/>
        <v>#REF!</v>
      </c>
      <c r="L87" s="1" t="e">
        <f t="shared" si="28"/>
        <v>#REF!</v>
      </c>
      <c r="M87" s="1" t="e">
        <f t="shared" si="28"/>
        <v>#REF!</v>
      </c>
      <c r="N87" s="1" t="e">
        <f t="shared" si="28"/>
        <v>#REF!</v>
      </c>
      <c r="O87" s="1" t="e">
        <f t="shared" si="28"/>
        <v>#REF!</v>
      </c>
      <c r="P87" s="1" t="e">
        <f t="shared" si="28"/>
        <v>#REF!</v>
      </c>
      <c r="Q87" s="1" t="e">
        <f t="shared" si="28"/>
        <v>#REF!</v>
      </c>
      <c r="R87" s="1" t="e">
        <f t="shared" si="28"/>
        <v>#REF!</v>
      </c>
      <c r="S87" s="1" t="e">
        <f t="shared" si="28"/>
        <v>#REF!</v>
      </c>
      <c r="T87" s="1" t="e">
        <f t="shared" si="28"/>
        <v>#REF!</v>
      </c>
      <c r="U87" s="1" t="e">
        <f t="shared" si="28"/>
        <v>#REF!</v>
      </c>
      <c r="V87" s="1" t="e">
        <f t="shared" si="28"/>
        <v>#REF!</v>
      </c>
      <c r="W87" s="60" t="s">
        <v>162</v>
      </c>
      <c r="X87" s="60"/>
    </row>
    <row r="88" spans="1:24" ht="65.25" customHeight="1" x14ac:dyDescent="0.25">
      <c r="A88" s="70"/>
      <c r="B88" s="65"/>
      <c r="C88" s="56" t="s">
        <v>12</v>
      </c>
      <c r="D88" s="1">
        <f>D49+D58+D70+D85</f>
        <v>23102</v>
      </c>
      <c r="E88" s="1">
        <f t="shared" ref="E88:G88" si="29">E49+E58+E70+E85</f>
        <v>23102</v>
      </c>
      <c r="F88" s="1">
        <f t="shared" si="29"/>
        <v>21973.200000000001</v>
      </c>
      <c r="G88" s="1">
        <f t="shared" si="29"/>
        <v>21973.200000000001</v>
      </c>
      <c r="H88" s="1" t="e">
        <f>H66+#REF!</f>
        <v>#REF!</v>
      </c>
      <c r="I88" s="1" t="e">
        <f>I66+#REF!</f>
        <v>#REF!</v>
      </c>
      <c r="J88" s="1" t="e">
        <f>J66+#REF!</f>
        <v>#REF!</v>
      </c>
      <c r="K88" s="1" t="e">
        <f>K66+#REF!</f>
        <v>#REF!</v>
      </c>
      <c r="L88" s="1" t="e">
        <f>L66+#REF!</f>
        <v>#REF!</v>
      </c>
      <c r="M88" s="1" t="e">
        <f>M66+#REF!</f>
        <v>#REF!</v>
      </c>
      <c r="N88" s="1" t="e">
        <f>N66+#REF!</f>
        <v>#REF!</v>
      </c>
      <c r="O88" s="1" t="e">
        <f>O66+#REF!</f>
        <v>#REF!</v>
      </c>
      <c r="P88" s="1" t="e">
        <f>P66+#REF!</f>
        <v>#REF!</v>
      </c>
      <c r="Q88" s="1" t="e">
        <f>Q66+#REF!</f>
        <v>#REF!</v>
      </c>
      <c r="R88" s="1" t="e">
        <f>R66+#REF!</f>
        <v>#REF!</v>
      </c>
      <c r="S88" s="1" t="e">
        <f>S66+#REF!</f>
        <v>#REF!</v>
      </c>
      <c r="T88" s="1" t="e">
        <f>T66+#REF!</f>
        <v>#REF!</v>
      </c>
      <c r="U88" s="1" t="e">
        <f>U66+#REF!</f>
        <v>#REF!</v>
      </c>
      <c r="V88" s="1" t="e">
        <f>V66+#REF!</f>
        <v>#REF!</v>
      </c>
      <c r="W88" s="60" t="s">
        <v>136</v>
      </c>
      <c r="X88" s="60"/>
    </row>
    <row r="89" spans="1:24" ht="65.25" customHeight="1" x14ac:dyDescent="0.25">
      <c r="A89" s="71"/>
      <c r="B89" s="71"/>
      <c r="C89" s="56" t="s">
        <v>70</v>
      </c>
      <c r="D89" s="1">
        <f>D48+D71+D84</f>
        <v>29412</v>
      </c>
      <c r="E89" s="1">
        <f t="shared" ref="E89:G89" si="30">E48+E71+E84</f>
        <v>29412</v>
      </c>
      <c r="F89" s="1">
        <f>F48+F71+F84</f>
        <v>29341.9</v>
      </c>
      <c r="G89" s="1">
        <f t="shared" si="30"/>
        <v>29341.9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60" t="s">
        <v>137</v>
      </c>
      <c r="X89" s="60"/>
    </row>
    <row r="90" spans="1:24" ht="15.75" customHeight="1" x14ac:dyDescent="0.25">
      <c r="A90" s="38">
        <v>4</v>
      </c>
      <c r="B90" s="66" t="s">
        <v>86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</row>
    <row r="91" spans="1:24" ht="33.75" customHeight="1" x14ac:dyDescent="0.25">
      <c r="A91" s="48"/>
      <c r="B91" s="96" t="s">
        <v>111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8"/>
    </row>
    <row r="92" spans="1:24" ht="160.5" customHeight="1" x14ac:dyDescent="0.25">
      <c r="A92" s="38"/>
      <c r="B92" s="56" t="s">
        <v>112</v>
      </c>
      <c r="C92" s="56" t="s">
        <v>70</v>
      </c>
      <c r="D92" s="1">
        <v>403</v>
      </c>
      <c r="E92" s="1">
        <v>403</v>
      </c>
      <c r="F92" s="1">
        <v>403</v>
      </c>
      <c r="G92" s="1">
        <v>403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60" t="s">
        <v>78</v>
      </c>
      <c r="X92" s="60"/>
    </row>
    <row r="93" spans="1:24" ht="32.25" customHeight="1" x14ac:dyDescent="0.25">
      <c r="A93" s="93"/>
      <c r="B93" s="63" t="s">
        <v>14</v>
      </c>
      <c r="C93" s="51" t="s">
        <v>67</v>
      </c>
      <c r="D93" s="26">
        <f>D94</f>
        <v>403</v>
      </c>
      <c r="E93" s="26">
        <f>E94</f>
        <v>403</v>
      </c>
      <c r="F93" s="26">
        <f>F94</f>
        <v>403</v>
      </c>
      <c r="G93" s="26">
        <f>G94</f>
        <v>403</v>
      </c>
      <c r="H93" s="26" t="e">
        <f>H94+#REF!</f>
        <v>#REF!</v>
      </c>
      <c r="I93" s="26" t="e">
        <f>I94+#REF!</f>
        <v>#REF!</v>
      </c>
      <c r="J93" s="26" t="e">
        <f>J94+#REF!</f>
        <v>#REF!</v>
      </c>
      <c r="K93" s="26" t="e">
        <f>K94+#REF!</f>
        <v>#REF!</v>
      </c>
      <c r="L93" s="26" t="e">
        <f>L94+#REF!</f>
        <v>#REF!</v>
      </c>
      <c r="M93" s="26" t="e">
        <f>M94+#REF!</f>
        <v>#REF!</v>
      </c>
      <c r="N93" s="26" t="e">
        <f>N94+#REF!</f>
        <v>#REF!</v>
      </c>
      <c r="O93" s="26" t="e">
        <f>O94+#REF!</f>
        <v>#REF!</v>
      </c>
      <c r="P93" s="26" t="e">
        <f>P94+#REF!</f>
        <v>#REF!</v>
      </c>
      <c r="Q93" s="26" t="e">
        <f>Q94+#REF!</f>
        <v>#REF!</v>
      </c>
      <c r="R93" s="26" t="e">
        <f>R94+#REF!</f>
        <v>#REF!</v>
      </c>
      <c r="S93" s="26" t="e">
        <f>S94+#REF!</f>
        <v>#REF!</v>
      </c>
      <c r="T93" s="26" t="e">
        <f>T94+#REF!</f>
        <v>#REF!</v>
      </c>
      <c r="U93" s="26" t="e">
        <f>U94+#REF!</f>
        <v>#REF!</v>
      </c>
      <c r="V93" s="26" t="e">
        <f>V94+#REF!</f>
        <v>#REF!</v>
      </c>
      <c r="W93" s="73" t="s">
        <v>78</v>
      </c>
      <c r="X93" s="73"/>
    </row>
    <row r="94" spans="1:24" s="14" customFormat="1" ht="36.75" customHeight="1" x14ac:dyDescent="0.25">
      <c r="A94" s="71"/>
      <c r="B94" s="70"/>
      <c r="C94" s="56" t="s">
        <v>70</v>
      </c>
      <c r="D94" s="1">
        <f>D90+D91+D92</f>
        <v>403</v>
      </c>
      <c r="E94" s="1">
        <f>E90+E91+E92</f>
        <v>403</v>
      </c>
      <c r="F94" s="1">
        <f>F90+F91+F92</f>
        <v>403</v>
      </c>
      <c r="G94" s="1">
        <f>G90+G91+G92</f>
        <v>403</v>
      </c>
      <c r="H94" s="1" t="e">
        <f>H90+H91+H92+#REF!</f>
        <v>#REF!</v>
      </c>
      <c r="I94" s="1" t="e">
        <f>I90+I91+I92+#REF!</f>
        <v>#REF!</v>
      </c>
      <c r="J94" s="1" t="e">
        <f>J90+J91+J92+#REF!</f>
        <v>#REF!</v>
      </c>
      <c r="K94" s="1" t="e">
        <f>K90+K91+K92+#REF!</f>
        <v>#REF!</v>
      </c>
      <c r="L94" s="1" t="e">
        <f>L90+L91+L92+#REF!</f>
        <v>#REF!</v>
      </c>
      <c r="M94" s="1" t="e">
        <f>M90+M91+M92+#REF!</f>
        <v>#REF!</v>
      </c>
      <c r="N94" s="1" t="e">
        <f>N90+N91+N92+#REF!</f>
        <v>#REF!</v>
      </c>
      <c r="O94" s="1" t="e">
        <f>O90+O91+O92+#REF!</f>
        <v>#REF!</v>
      </c>
      <c r="P94" s="1" t="e">
        <f>P90+P91+P92+#REF!</f>
        <v>#REF!</v>
      </c>
      <c r="Q94" s="1" t="e">
        <f>Q90+Q91+Q92+#REF!</f>
        <v>#REF!</v>
      </c>
      <c r="R94" s="1" t="e">
        <f>R90+R91+R92+#REF!</f>
        <v>#REF!</v>
      </c>
      <c r="S94" s="1" t="e">
        <f>S90+S91+S92+#REF!</f>
        <v>#REF!</v>
      </c>
      <c r="T94" s="1" t="e">
        <f>T90+T91+T92+#REF!</f>
        <v>#REF!</v>
      </c>
      <c r="U94" s="1" t="e">
        <f>U90+U91+U92+#REF!</f>
        <v>#REF!</v>
      </c>
      <c r="V94" s="1" t="e">
        <f>V90+V91+V92+#REF!</f>
        <v>#REF!</v>
      </c>
      <c r="W94" s="60" t="s">
        <v>78</v>
      </c>
      <c r="X94" s="60"/>
    </row>
    <row r="95" spans="1:24" ht="42" customHeight="1" x14ac:dyDescent="0.25">
      <c r="A95" s="48"/>
      <c r="B95" s="96" t="s">
        <v>49</v>
      </c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2"/>
    </row>
    <row r="96" spans="1:24" ht="91.5" customHeight="1" x14ac:dyDescent="0.25">
      <c r="B96" s="56" t="s">
        <v>50</v>
      </c>
      <c r="C96" s="56" t="s">
        <v>24</v>
      </c>
      <c r="D96" s="1">
        <v>160</v>
      </c>
      <c r="E96" s="1">
        <v>160</v>
      </c>
      <c r="F96" s="1">
        <v>160</v>
      </c>
      <c r="G96" s="1">
        <v>160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60" t="s">
        <v>78</v>
      </c>
      <c r="X96" s="60"/>
    </row>
    <row r="97" spans="1:29" ht="61.5" customHeight="1" x14ac:dyDescent="0.25">
      <c r="A97" s="25"/>
      <c r="B97" s="56" t="s">
        <v>51</v>
      </c>
      <c r="C97" s="56" t="s">
        <v>24</v>
      </c>
      <c r="D97" s="1">
        <v>2586.6</v>
      </c>
      <c r="E97" s="1">
        <v>2586.6</v>
      </c>
      <c r="F97" s="1">
        <v>2585.1999999999998</v>
      </c>
      <c r="G97" s="1">
        <v>2585.1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60" t="s">
        <v>139</v>
      </c>
      <c r="X97" s="60"/>
    </row>
    <row r="98" spans="1:29" ht="102" customHeight="1" x14ac:dyDescent="0.25">
      <c r="A98" s="25"/>
      <c r="B98" s="56" t="s">
        <v>52</v>
      </c>
      <c r="C98" s="56" t="s">
        <v>24</v>
      </c>
      <c r="D98" s="1">
        <v>2021</v>
      </c>
      <c r="E98" s="1">
        <v>2021</v>
      </c>
      <c r="F98" s="1">
        <v>2020.6</v>
      </c>
      <c r="G98" s="1">
        <v>2020.6</v>
      </c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60" t="s">
        <v>78</v>
      </c>
      <c r="X98" s="60"/>
    </row>
    <row r="99" spans="1:29" ht="163.5" customHeight="1" x14ac:dyDescent="0.25">
      <c r="A99" s="49"/>
      <c r="B99" s="43" t="s">
        <v>138</v>
      </c>
      <c r="C99" s="56" t="s">
        <v>70</v>
      </c>
      <c r="D99" s="1">
        <v>530</v>
      </c>
      <c r="E99" s="1">
        <v>530</v>
      </c>
      <c r="F99" s="1">
        <v>530</v>
      </c>
      <c r="G99" s="1">
        <v>530</v>
      </c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60" t="s">
        <v>78</v>
      </c>
      <c r="X99" s="60"/>
    </row>
    <row r="100" spans="1:29" ht="32.25" customHeight="1" x14ac:dyDescent="0.25">
      <c r="A100" s="74"/>
      <c r="B100" s="63" t="s">
        <v>14</v>
      </c>
      <c r="C100" s="51" t="s">
        <v>67</v>
      </c>
      <c r="D100" s="26">
        <f>D101+D102</f>
        <v>5297.6</v>
      </c>
      <c r="E100" s="26">
        <f t="shared" ref="E100:G100" si="31">E101+E102</f>
        <v>5297.6</v>
      </c>
      <c r="F100" s="26">
        <f t="shared" si="31"/>
        <v>5295.6999999999989</v>
      </c>
      <c r="G100" s="26">
        <f t="shared" si="31"/>
        <v>5295.7</v>
      </c>
      <c r="H100" s="26" t="e">
        <f>H101+#REF!</f>
        <v>#REF!</v>
      </c>
      <c r="I100" s="26" t="e">
        <f>I101+#REF!</f>
        <v>#REF!</v>
      </c>
      <c r="J100" s="26" t="e">
        <f>J101+#REF!</f>
        <v>#REF!</v>
      </c>
      <c r="K100" s="26" t="e">
        <f>K101+#REF!</f>
        <v>#REF!</v>
      </c>
      <c r="L100" s="26" t="e">
        <f>L101+#REF!</f>
        <v>#REF!</v>
      </c>
      <c r="M100" s="26" t="e">
        <f>M101+#REF!</f>
        <v>#REF!</v>
      </c>
      <c r="N100" s="26" t="e">
        <f>N101+#REF!</f>
        <v>#REF!</v>
      </c>
      <c r="O100" s="26" t="e">
        <f>O101+#REF!</f>
        <v>#REF!</v>
      </c>
      <c r="P100" s="26" t="e">
        <f>P101+#REF!</f>
        <v>#REF!</v>
      </c>
      <c r="Q100" s="26" t="e">
        <f>Q101+#REF!</f>
        <v>#REF!</v>
      </c>
      <c r="R100" s="26" t="e">
        <f>R101+#REF!</f>
        <v>#REF!</v>
      </c>
      <c r="S100" s="26" t="e">
        <f>S101+#REF!</f>
        <v>#REF!</v>
      </c>
      <c r="T100" s="26" t="e">
        <f>T101+#REF!</f>
        <v>#REF!</v>
      </c>
      <c r="U100" s="26" t="e">
        <f>U101+#REF!</f>
        <v>#REF!</v>
      </c>
      <c r="V100" s="26" t="e">
        <f>V101+#REF!</f>
        <v>#REF!</v>
      </c>
      <c r="W100" s="73" t="s">
        <v>78</v>
      </c>
      <c r="X100" s="73"/>
    </row>
    <row r="101" spans="1:29" s="14" customFormat="1" ht="36.75" customHeight="1" x14ac:dyDescent="0.25">
      <c r="A101" s="76"/>
      <c r="B101" s="70"/>
      <c r="C101" s="56" t="s">
        <v>24</v>
      </c>
      <c r="D101" s="1">
        <f>D96+D97+D98</f>
        <v>4767.6000000000004</v>
      </c>
      <c r="E101" s="1">
        <f>E96+E97+E98</f>
        <v>4767.6000000000004</v>
      </c>
      <c r="F101" s="1">
        <f>F96+F97+F98-0.1</f>
        <v>4765.6999999999989</v>
      </c>
      <c r="G101" s="1">
        <f>G96+G97+G98</f>
        <v>4765.7</v>
      </c>
      <c r="H101" s="1" t="e">
        <f>H96+H97+H98+#REF!</f>
        <v>#REF!</v>
      </c>
      <c r="I101" s="1" t="e">
        <f>I96+I97+I98+#REF!</f>
        <v>#REF!</v>
      </c>
      <c r="J101" s="1" t="e">
        <f>J96+J97+J98+#REF!</f>
        <v>#REF!</v>
      </c>
      <c r="K101" s="1" t="e">
        <f>K96+K97+K98+#REF!</f>
        <v>#REF!</v>
      </c>
      <c r="L101" s="1" t="e">
        <f>L96+L97+L98+#REF!</f>
        <v>#REF!</v>
      </c>
      <c r="M101" s="1" t="e">
        <f>M96+M97+M98+#REF!</f>
        <v>#REF!</v>
      </c>
      <c r="N101" s="1" t="e">
        <f>N96+N97+N98+#REF!</f>
        <v>#REF!</v>
      </c>
      <c r="O101" s="1" t="e">
        <f>O96+O97+O98+#REF!</f>
        <v>#REF!</v>
      </c>
      <c r="P101" s="1" t="e">
        <f>P96+P97+P98+#REF!</f>
        <v>#REF!</v>
      </c>
      <c r="Q101" s="1" t="e">
        <f>Q96+Q97+Q98+#REF!</f>
        <v>#REF!</v>
      </c>
      <c r="R101" s="1" t="e">
        <f>R96+R97+R98+#REF!</f>
        <v>#REF!</v>
      </c>
      <c r="S101" s="1" t="e">
        <f>S96+S97+S98+#REF!</f>
        <v>#REF!</v>
      </c>
      <c r="T101" s="1" t="e">
        <f>T96+T97+T98+#REF!</f>
        <v>#REF!</v>
      </c>
      <c r="U101" s="1" t="e">
        <f>U96+U97+U98+#REF!</f>
        <v>#REF!</v>
      </c>
      <c r="V101" s="1" t="e">
        <f>V96+V97+V98+#REF!</f>
        <v>#REF!</v>
      </c>
      <c r="W101" s="60" t="s">
        <v>78</v>
      </c>
      <c r="X101" s="60"/>
      <c r="AC101" s="74"/>
    </row>
    <row r="102" spans="1:29" s="14" customFormat="1" ht="36.75" customHeight="1" x14ac:dyDescent="0.25">
      <c r="A102" s="76"/>
      <c r="B102" s="71"/>
      <c r="C102" s="56" t="s">
        <v>70</v>
      </c>
      <c r="D102" s="1">
        <f>D99</f>
        <v>530</v>
      </c>
      <c r="E102" s="1">
        <f t="shared" ref="E102:G102" si="32">E99</f>
        <v>530</v>
      </c>
      <c r="F102" s="1">
        <f t="shared" si="32"/>
        <v>530</v>
      </c>
      <c r="G102" s="1">
        <f t="shared" si="32"/>
        <v>530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60" t="s">
        <v>78</v>
      </c>
      <c r="X102" s="60"/>
      <c r="AC102" s="75"/>
    </row>
    <row r="103" spans="1:29" ht="25.5" customHeight="1" x14ac:dyDescent="0.25">
      <c r="A103" s="77"/>
      <c r="B103" s="96" t="s">
        <v>53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100"/>
      <c r="AC103" s="76"/>
    </row>
    <row r="104" spans="1:29" s="14" customFormat="1" ht="99" customHeight="1" x14ac:dyDescent="0.25">
      <c r="A104" s="58"/>
      <c r="B104" s="15" t="s">
        <v>17</v>
      </c>
      <c r="C104" s="56" t="s">
        <v>24</v>
      </c>
      <c r="D104" s="1">
        <v>551</v>
      </c>
      <c r="E104" s="1">
        <v>551</v>
      </c>
      <c r="F104" s="1">
        <v>550.9</v>
      </c>
      <c r="G104" s="1">
        <v>550.9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60" t="s">
        <v>107</v>
      </c>
      <c r="X104" s="60"/>
      <c r="AC104" s="77"/>
    </row>
    <row r="105" spans="1:29" s="14" customFormat="1" ht="54.75" customHeight="1" x14ac:dyDescent="0.25">
      <c r="A105" s="12"/>
      <c r="B105" s="15" t="s">
        <v>54</v>
      </c>
      <c r="C105" s="56" t="s">
        <v>24</v>
      </c>
      <c r="D105" s="1">
        <v>35185</v>
      </c>
      <c r="E105" s="1">
        <v>35185</v>
      </c>
      <c r="F105" s="1">
        <v>35047.199999999997</v>
      </c>
      <c r="G105" s="1">
        <v>35004.699999999997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60" t="s">
        <v>140</v>
      </c>
      <c r="X105" s="60"/>
    </row>
    <row r="106" spans="1:29" s="14" customFormat="1" ht="138.75" customHeight="1" x14ac:dyDescent="0.25">
      <c r="A106" s="53"/>
      <c r="B106" s="34" t="s">
        <v>82</v>
      </c>
      <c r="C106" s="56" t="s">
        <v>70</v>
      </c>
      <c r="D106" s="1">
        <v>505.8</v>
      </c>
      <c r="E106" s="1">
        <v>505.8</v>
      </c>
      <c r="F106" s="1">
        <v>505.8</v>
      </c>
      <c r="G106" s="1">
        <v>505.8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60" t="s">
        <v>107</v>
      </c>
      <c r="X106" s="60"/>
    </row>
    <row r="107" spans="1:29" s="14" customFormat="1" ht="35.25" customHeight="1" x14ac:dyDescent="0.25">
      <c r="A107" s="81"/>
      <c r="B107" s="63" t="s">
        <v>14</v>
      </c>
      <c r="C107" s="51" t="s">
        <v>22</v>
      </c>
      <c r="D107" s="26">
        <f>D108+D109</f>
        <v>36241.800000000003</v>
      </c>
      <c r="E107" s="26">
        <f t="shared" ref="E107:G107" si="33">E108+E109</f>
        <v>36241.800000000003</v>
      </c>
      <c r="F107" s="26">
        <f t="shared" si="33"/>
        <v>36103.800000000003</v>
      </c>
      <c r="G107" s="26">
        <f t="shared" si="33"/>
        <v>36061.300000000003</v>
      </c>
      <c r="H107" s="26">
        <f t="shared" ref="H107:V107" si="34">H108</f>
        <v>0</v>
      </c>
      <c r="I107" s="26">
        <f t="shared" si="34"/>
        <v>0</v>
      </c>
      <c r="J107" s="26">
        <f t="shared" si="34"/>
        <v>0</v>
      </c>
      <c r="K107" s="26">
        <f t="shared" si="34"/>
        <v>0</v>
      </c>
      <c r="L107" s="26">
        <f t="shared" si="34"/>
        <v>0</v>
      </c>
      <c r="M107" s="26">
        <f t="shared" si="34"/>
        <v>0</v>
      </c>
      <c r="N107" s="26">
        <f t="shared" si="34"/>
        <v>0</v>
      </c>
      <c r="O107" s="26">
        <f t="shared" si="34"/>
        <v>0</v>
      </c>
      <c r="P107" s="26">
        <f t="shared" si="34"/>
        <v>0</v>
      </c>
      <c r="Q107" s="26">
        <f t="shared" si="34"/>
        <v>0</v>
      </c>
      <c r="R107" s="26">
        <f t="shared" si="34"/>
        <v>0</v>
      </c>
      <c r="S107" s="26">
        <f t="shared" si="34"/>
        <v>0</v>
      </c>
      <c r="T107" s="26">
        <f t="shared" si="34"/>
        <v>0</v>
      </c>
      <c r="U107" s="26">
        <f t="shared" si="34"/>
        <v>0</v>
      </c>
      <c r="V107" s="26">
        <f t="shared" si="34"/>
        <v>0</v>
      </c>
      <c r="W107" s="73" t="s">
        <v>140</v>
      </c>
      <c r="X107" s="73"/>
    </row>
    <row r="108" spans="1:29" s="14" customFormat="1" ht="36" customHeight="1" x14ac:dyDescent="0.25">
      <c r="A108" s="82"/>
      <c r="B108" s="84"/>
      <c r="C108" s="56" t="s">
        <v>24</v>
      </c>
      <c r="D108" s="1">
        <f>D104+D105</f>
        <v>35736</v>
      </c>
      <c r="E108" s="1">
        <f t="shared" ref="E108" si="35">E104+E105</f>
        <v>35736</v>
      </c>
      <c r="F108" s="1">
        <f>F104+F105-0.1</f>
        <v>35598</v>
      </c>
      <c r="G108" s="1">
        <f>G104+G105-0.1</f>
        <v>35555.5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60" t="s">
        <v>140</v>
      </c>
      <c r="X108" s="60"/>
    </row>
    <row r="109" spans="1:29" s="14" customFormat="1" ht="36" customHeight="1" x14ac:dyDescent="0.25">
      <c r="A109" s="83"/>
      <c r="B109" s="85"/>
      <c r="C109" s="56" t="s">
        <v>70</v>
      </c>
      <c r="D109" s="1">
        <f>D106</f>
        <v>505.8</v>
      </c>
      <c r="E109" s="1">
        <f t="shared" ref="E109:G109" si="36">E106</f>
        <v>505.8</v>
      </c>
      <c r="F109" s="1">
        <f t="shared" si="36"/>
        <v>505.8</v>
      </c>
      <c r="G109" s="1">
        <f t="shared" si="36"/>
        <v>505.8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60" t="s">
        <v>107</v>
      </c>
      <c r="X109" s="60"/>
    </row>
    <row r="110" spans="1:29" s="14" customFormat="1" ht="35.25" customHeight="1" x14ac:dyDescent="0.25">
      <c r="A110" s="81"/>
      <c r="B110" s="63" t="s">
        <v>11</v>
      </c>
      <c r="C110" s="51" t="s">
        <v>22</v>
      </c>
      <c r="D110" s="26">
        <f>D111+D112</f>
        <v>41942.5</v>
      </c>
      <c r="E110" s="26">
        <f t="shared" ref="E110:G110" si="37">E111+E112</f>
        <v>41942.5</v>
      </c>
      <c r="F110" s="26">
        <f t="shared" si="37"/>
        <v>41802.6</v>
      </c>
      <c r="G110" s="26">
        <f t="shared" si="37"/>
        <v>41760.1</v>
      </c>
      <c r="H110" s="26" t="e">
        <f>H111+#REF!</f>
        <v>#REF!</v>
      </c>
      <c r="I110" s="26" t="e">
        <f>I111+#REF!</f>
        <v>#REF!</v>
      </c>
      <c r="J110" s="26" t="e">
        <f>J111+#REF!</f>
        <v>#REF!</v>
      </c>
      <c r="K110" s="26" t="e">
        <f>K111+#REF!</f>
        <v>#REF!</v>
      </c>
      <c r="L110" s="26" t="e">
        <f>L111+#REF!</f>
        <v>#REF!</v>
      </c>
      <c r="M110" s="26" t="e">
        <f>M111+#REF!</f>
        <v>#REF!</v>
      </c>
      <c r="N110" s="26" t="e">
        <f>N111+#REF!</f>
        <v>#REF!</v>
      </c>
      <c r="O110" s="26" t="e">
        <f>O111+#REF!</f>
        <v>#REF!</v>
      </c>
      <c r="P110" s="26" t="e">
        <f>P111+#REF!</f>
        <v>#REF!</v>
      </c>
      <c r="Q110" s="26" t="e">
        <f>Q111+#REF!</f>
        <v>#REF!</v>
      </c>
      <c r="R110" s="26" t="e">
        <f>R111+#REF!</f>
        <v>#REF!</v>
      </c>
      <c r="S110" s="26" t="e">
        <f>S111+#REF!</f>
        <v>#REF!</v>
      </c>
      <c r="T110" s="26" t="e">
        <f>T111+#REF!</f>
        <v>#REF!</v>
      </c>
      <c r="U110" s="26" t="e">
        <f>U111+#REF!</f>
        <v>#REF!</v>
      </c>
      <c r="V110" s="26" t="e">
        <f>V111+#REF!</f>
        <v>#REF!</v>
      </c>
      <c r="W110" s="73" t="s">
        <v>141</v>
      </c>
      <c r="X110" s="73"/>
    </row>
    <row r="111" spans="1:29" s="14" customFormat="1" ht="36" customHeight="1" x14ac:dyDescent="0.25">
      <c r="A111" s="82"/>
      <c r="B111" s="84"/>
      <c r="C111" s="56" t="s">
        <v>24</v>
      </c>
      <c r="D111" s="1">
        <f>D101+D108+0.1</f>
        <v>40503.699999999997</v>
      </c>
      <c r="E111" s="1">
        <f>E101+E108+0.1</f>
        <v>40503.699999999997</v>
      </c>
      <c r="F111" s="1">
        <f>F101+F108+0.1</f>
        <v>40363.799999999996</v>
      </c>
      <c r="G111" s="1">
        <f>G101+G108+0.1</f>
        <v>40321.299999999996</v>
      </c>
      <c r="H111" s="1" t="e">
        <f>#REF!+H101+H108</f>
        <v>#REF!</v>
      </c>
      <c r="I111" s="1" t="e">
        <f>#REF!+I101+I108</f>
        <v>#REF!</v>
      </c>
      <c r="J111" s="1" t="e">
        <f>#REF!+J101+J108</f>
        <v>#REF!</v>
      </c>
      <c r="K111" s="1" t="e">
        <f>#REF!+K101+K108</f>
        <v>#REF!</v>
      </c>
      <c r="L111" s="1" t="e">
        <f>#REF!+L101+L108</f>
        <v>#REF!</v>
      </c>
      <c r="M111" s="1" t="e">
        <f>#REF!+M101+M108</f>
        <v>#REF!</v>
      </c>
      <c r="N111" s="1" t="e">
        <f>#REF!+N101+N108</f>
        <v>#REF!</v>
      </c>
      <c r="O111" s="1" t="e">
        <f>#REF!+O101+O108</f>
        <v>#REF!</v>
      </c>
      <c r="P111" s="1" t="e">
        <f>#REF!+P101+P108</f>
        <v>#REF!</v>
      </c>
      <c r="Q111" s="1" t="e">
        <f>#REF!+Q101+Q108</f>
        <v>#REF!</v>
      </c>
      <c r="R111" s="1" t="e">
        <f>#REF!+R101+R108</f>
        <v>#REF!</v>
      </c>
      <c r="S111" s="1" t="e">
        <f>#REF!+S101+S108</f>
        <v>#REF!</v>
      </c>
      <c r="T111" s="1" t="e">
        <f>#REF!+T101+T108</f>
        <v>#REF!</v>
      </c>
      <c r="U111" s="1" t="e">
        <f>#REF!+U101+U108</f>
        <v>#REF!</v>
      </c>
      <c r="V111" s="1" t="e">
        <f>#REF!+V101+V108</f>
        <v>#REF!</v>
      </c>
      <c r="W111" s="60" t="s">
        <v>140</v>
      </c>
      <c r="X111" s="60"/>
    </row>
    <row r="112" spans="1:29" s="14" customFormat="1" ht="58.5" customHeight="1" x14ac:dyDescent="0.25">
      <c r="A112" s="83"/>
      <c r="B112" s="85"/>
      <c r="C112" s="56" t="s">
        <v>70</v>
      </c>
      <c r="D112" s="1">
        <f>D94+D99+D109</f>
        <v>1438.8</v>
      </c>
      <c r="E112" s="1">
        <f t="shared" ref="E112:G112" si="38">E94+E99+E109</f>
        <v>1438.8</v>
      </c>
      <c r="F112" s="1">
        <f t="shared" si="38"/>
        <v>1438.8</v>
      </c>
      <c r="G112" s="1">
        <f t="shared" si="38"/>
        <v>1438.8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60" t="s">
        <v>107</v>
      </c>
      <c r="X112" s="60"/>
    </row>
    <row r="113" spans="1:25" ht="18.75" customHeight="1" x14ac:dyDescent="0.25">
      <c r="A113" s="57">
        <v>5</v>
      </c>
      <c r="B113" s="96" t="s">
        <v>87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100"/>
    </row>
    <row r="114" spans="1:25" ht="77.25" customHeight="1" x14ac:dyDescent="0.25">
      <c r="A114" s="57"/>
      <c r="B114" s="54" t="s">
        <v>99</v>
      </c>
      <c r="C114" s="56" t="s">
        <v>24</v>
      </c>
      <c r="D114" s="1">
        <v>500</v>
      </c>
      <c r="E114" s="1">
        <v>500</v>
      </c>
      <c r="F114" s="1">
        <v>500</v>
      </c>
      <c r="G114" s="1">
        <v>500</v>
      </c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60" t="s">
        <v>107</v>
      </c>
      <c r="X114" s="60"/>
    </row>
    <row r="115" spans="1:25" ht="46.5" customHeight="1" x14ac:dyDescent="0.25">
      <c r="A115" s="25"/>
      <c r="B115" s="54" t="s">
        <v>73</v>
      </c>
      <c r="C115" s="56" t="s">
        <v>24</v>
      </c>
      <c r="D115" s="1">
        <v>5472.7</v>
      </c>
      <c r="E115" s="1">
        <v>5472.7</v>
      </c>
      <c r="F115" s="1">
        <v>5472.6</v>
      </c>
      <c r="G115" s="1">
        <v>5472.6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60" t="s">
        <v>107</v>
      </c>
      <c r="X115" s="60"/>
    </row>
    <row r="116" spans="1:25" ht="57.75" customHeight="1" x14ac:dyDescent="0.25">
      <c r="A116" s="25"/>
      <c r="B116" s="54" t="s">
        <v>55</v>
      </c>
      <c r="C116" s="56" t="s">
        <v>24</v>
      </c>
      <c r="D116" s="1">
        <v>835.1</v>
      </c>
      <c r="E116" s="1">
        <v>835.1</v>
      </c>
      <c r="F116" s="54" t="s">
        <v>142</v>
      </c>
      <c r="G116" s="54" t="s">
        <v>142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60" t="s">
        <v>143</v>
      </c>
      <c r="X116" s="60"/>
    </row>
    <row r="117" spans="1:25" ht="69.75" customHeight="1" x14ac:dyDescent="0.25">
      <c r="A117" s="25"/>
      <c r="B117" s="54" t="s">
        <v>56</v>
      </c>
      <c r="C117" s="56" t="s">
        <v>24</v>
      </c>
      <c r="D117" s="1">
        <v>2733.8</v>
      </c>
      <c r="E117" s="1">
        <v>2733.8</v>
      </c>
      <c r="F117" s="1">
        <v>2650.7</v>
      </c>
      <c r="G117" s="1">
        <v>2497.8000000000002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60" t="s">
        <v>144</v>
      </c>
      <c r="X117" s="60"/>
    </row>
    <row r="118" spans="1:25" s="14" customFormat="1" ht="46.5" customHeight="1" x14ac:dyDescent="0.25">
      <c r="A118" s="25"/>
      <c r="B118" s="54" t="s">
        <v>57</v>
      </c>
      <c r="C118" s="56" t="s">
        <v>24</v>
      </c>
      <c r="D118" s="1">
        <v>4825.7</v>
      </c>
      <c r="E118" s="1">
        <v>4825.7</v>
      </c>
      <c r="F118" s="1">
        <v>4711.5</v>
      </c>
      <c r="G118" s="1">
        <v>4621.7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60" t="s">
        <v>145</v>
      </c>
      <c r="X118" s="60"/>
    </row>
    <row r="119" spans="1:25" s="14" customFormat="1" ht="141.75" customHeight="1" x14ac:dyDescent="0.25">
      <c r="A119" s="25"/>
      <c r="B119" s="30" t="s">
        <v>83</v>
      </c>
      <c r="C119" s="56" t="s">
        <v>70</v>
      </c>
      <c r="D119" s="1">
        <v>9531.2000000000007</v>
      </c>
      <c r="E119" s="1">
        <v>9531.2000000000007</v>
      </c>
      <c r="F119" s="1">
        <v>9324.2000000000007</v>
      </c>
      <c r="G119" s="1">
        <v>9324.2000000000007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60" t="s">
        <v>146</v>
      </c>
      <c r="X119" s="60"/>
    </row>
    <row r="120" spans="1:25" ht="36" customHeight="1" x14ac:dyDescent="0.25">
      <c r="A120" s="80"/>
      <c r="B120" s="63" t="s">
        <v>11</v>
      </c>
      <c r="C120" s="51" t="s">
        <v>13</v>
      </c>
      <c r="D120" s="26">
        <f>D121+D122</f>
        <v>23898.400000000001</v>
      </c>
      <c r="E120" s="26">
        <f t="shared" ref="E120:G120" si="39">E121+E122</f>
        <v>23898.400000000001</v>
      </c>
      <c r="F120" s="26">
        <f t="shared" si="39"/>
        <v>23479.300000000003</v>
      </c>
      <c r="G120" s="26">
        <f t="shared" si="39"/>
        <v>23236.6</v>
      </c>
      <c r="H120" s="26" t="e">
        <f t="shared" ref="H120:V120" si="40">H121</f>
        <v>#REF!</v>
      </c>
      <c r="I120" s="26" t="e">
        <f t="shared" si="40"/>
        <v>#REF!</v>
      </c>
      <c r="J120" s="26" t="e">
        <f t="shared" si="40"/>
        <v>#REF!</v>
      </c>
      <c r="K120" s="26" t="e">
        <f t="shared" si="40"/>
        <v>#REF!</v>
      </c>
      <c r="L120" s="26" t="e">
        <f t="shared" si="40"/>
        <v>#REF!</v>
      </c>
      <c r="M120" s="26" t="e">
        <f t="shared" si="40"/>
        <v>#REF!</v>
      </c>
      <c r="N120" s="26" t="e">
        <f t="shared" si="40"/>
        <v>#REF!</v>
      </c>
      <c r="O120" s="26" t="e">
        <f t="shared" si="40"/>
        <v>#REF!</v>
      </c>
      <c r="P120" s="26" t="e">
        <f t="shared" si="40"/>
        <v>#REF!</v>
      </c>
      <c r="Q120" s="26" t="e">
        <f t="shared" si="40"/>
        <v>#REF!</v>
      </c>
      <c r="R120" s="26" t="e">
        <f t="shared" si="40"/>
        <v>#REF!</v>
      </c>
      <c r="S120" s="26" t="e">
        <f t="shared" si="40"/>
        <v>#REF!</v>
      </c>
      <c r="T120" s="26" t="e">
        <f t="shared" si="40"/>
        <v>#REF!</v>
      </c>
      <c r="U120" s="26" t="e">
        <f t="shared" si="40"/>
        <v>#REF!</v>
      </c>
      <c r="V120" s="26" t="e">
        <f t="shared" si="40"/>
        <v>#REF!</v>
      </c>
      <c r="W120" s="78" t="s">
        <v>147</v>
      </c>
      <c r="X120" s="79"/>
    </row>
    <row r="121" spans="1:25" ht="36.75" customHeight="1" x14ac:dyDescent="0.25">
      <c r="A121" s="76"/>
      <c r="B121" s="65"/>
      <c r="C121" s="56" t="s">
        <v>24</v>
      </c>
      <c r="D121" s="1">
        <f>D115+D116+D117+D118+D114-0.1</f>
        <v>14367.199999999999</v>
      </c>
      <c r="E121" s="1">
        <f>E115+E116+E117+E118+E114-0.1</f>
        <v>14367.199999999999</v>
      </c>
      <c r="F121" s="1">
        <f>F115+F116+F117+F118+F114+0.1</f>
        <v>14155.1</v>
      </c>
      <c r="G121" s="1">
        <f>G115+G116+G117+G118+G114+0.1</f>
        <v>13912.4</v>
      </c>
      <c r="H121" s="1" t="e">
        <f t="shared" ref="H121:V121" si="41">H101+H108</f>
        <v>#REF!</v>
      </c>
      <c r="I121" s="1" t="e">
        <f t="shared" si="41"/>
        <v>#REF!</v>
      </c>
      <c r="J121" s="1" t="e">
        <f t="shared" si="41"/>
        <v>#REF!</v>
      </c>
      <c r="K121" s="1" t="e">
        <f t="shared" si="41"/>
        <v>#REF!</v>
      </c>
      <c r="L121" s="1" t="e">
        <f t="shared" si="41"/>
        <v>#REF!</v>
      </c>
      <c r="M121" s="1" t="e">
        <f t="shared" si="41"/>
        <v>#REF!</v>
      </c>
      <c r="N121" s="1" t="e">
        <f t="shared" si="41"/>
        <v>#REF!</v>
      </c>
      <c r="O121" s="1" t="e">
        <f t="shared" si="41"/>
        <v>#REF!</v>
      </c>
      <c r="P121" s="1" t="e">
        <f t="shared" si="41"/>
        <v>#REF!</v>
      </c>
      <c r="Q121" s="1" t="e">
        <f t="shared" si="41"/>
        <v>#REF!</v>
      </c>
      <c r="R121" s="1" t="e">
        <f t="shared" si="41"/>
        <v>#REF!</v>
      </c>
      <c r="S121" s="1" t="e">
        <f t="shared" si="41"/>
        <v>#REF!</v>
      </c>
      <c r="T121" s="1" t="e">
        <f t="shared" si="41"/>
        <v>#REF!</v>
      </c>
      <c r="U121" s="1" t="e">
        <f t="shared" si="41"/>
        <v>#REF!</v>
      </c>
      <c r="V121" s="1" t="e">
        <f t="shared" si="41"/>
        <v>#REF!</v>
      </c>
      <c r="W121" s="60" t="s">
        <v>148</v>
      </c>
      <c r="X121" s="60"/>
    </row>
    <row r="122" spans="1:25" ht="36.75" customHeight="1" x14ac:dyDescent="0.25">
      <c r="A122" s="50"/>
      <c r="B122" s="71"/>
      <c r="C122" s="56" t="s">
        <v>70</v>
      </c>
      <c r="D122" s="1">
        <f>D119</f>
        <v>9531.2000000000007</v>
      </c>
      <c r="E122" s="1">
        <f t="shared" ref="E122:G122" si="42">E119</f>
        <v>9531.2000000000007</v>
      </c>
      <c r="F122" s="1">
        <f t="shared" si="42"/>
        <v>9324.2000000000007</v>
      </c>
      <c r="G122" s="1">
        <f t="shared" si="42"/>
        <v>9324.2000000000007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60" t="s">
        <v>146</v>
      </c>
      <c r="X122" s="60"/>
    </row>
    <row r="123" spans="1:25" ht="20.25" customHeight="1" x14ac:dyDescent="0.25">
      <c r="A123" s="57">
        <v>6</v>
      </c>
      <c r="B123" s="105" t="s">
        <v>88</v>
      </c>
      <c r="C123" s="105"/>
      <c r="D123" s="105"/>
      <c r="E123" s="105"/>
      <c r="F123" s="105"/>
      <c r="G123" s="105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</row>
    <row r="124" spans="1:25" ht="52.5" customHeight="1" x14ac:dyDescent="0.25">
      <c r="A124" s="94"/>
      <c r="B124" s="103" t="s">
        <v>58</v>
      </c>
      <c r="C124" s="56" t="s">
        <v>100</v>
      </c>
      <c r="D124" s="1">
        <v>6197.4</v>
      </c>
      <c r="E124" s="1">
        <v>6197.4</v>
      </c>
      <c r="F124" s="1">
        <v>6197.4</v>
      </c>
      <c r="G124" s="40">
        <v>6099.3</v>
      </c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60" t="s">
        <v>115</v>
      </c>
      <c r="X124" s="60"/>
    </row>
    <row r="125" spans="1:25" ht="52.5" customHeight="1" x14ac:dyDescent="0.25">
      <c r="A125" s="95"/>
      <c r="B125" s="104"/>
      <c r="C125" s="56" t="s">
        <v>24</v>
      </c>
      <c r="D125" s="1">
        <v>446</v>
      </c>
      <c r="E125" s="1">
        <v>446</v>
      </c>
      <c r="F125" s="1">
        <v>446</v>
      </c>
      <c r="G125" s="40">
        <v>438.9</v>
      </c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60" t="s">
        <v>115</v>
      </c>
      <c r="X125" s="60"/>
      <c r="Y125" s="41"/>
    </row>
    <row r="126" spans="1:25" ht="32.25" customHeight="1" x14ac:dyDescent="0.25">
      <c r="A126" s="59"/>
      <c r="B126" s="63" t="s">
        <v>11</v>
      </c>
      <c r="C126" s="51" t="s">
        <v>13</v>
      </c>
      <c r="D126" s="26">
        <f>D127+D128</f>
        <v>6643.4</v>
      </c>
      <c r="E126" s="26">
        <f t="shared" ref="E126:G126" si="43">E127+E128</f>
        <v>6643.4</v>
      </c>
      <c r="F126" s="26">
        <f t="shared" si="43"/>
        <v>6643.4</v>
      </c>
      <c r="G126" s="26">
        <f t="shared" si="43"/>
        <v>6538.2</v>
      </c>
      <c r="H126" s="26">
        <f t="shared" ref="H126:V126" si="44">H127</f>
        <v>0</v>
      </c>
      <c r="I126" s="26">
        <f t="shared" si="44"/>
        <v>0</v>
      </c>
      <c r="J126" s="26">
        <f t="shared" si="44"/>
        <v>0</v>
      </c>
      <c r="K126" s="26">
        <f t="shared" si="44"/>
        <v>0</v>
      </c>
      <c r="L126" s="26">
        <f t="shared" si="44"/>
        <v>0</v>
      </c>
      <c r="M126" s="26">
        <f t="shared" si="44"/>
        <v>0</v>
      </c>
      <c r="N126" s="26">
        <f t="shared" si="44"/>
        <v>0</v>
      </c>
      <c r="O126" s="26">
        <f t="shared" si="44"/>
        <v>0</v>
      </c>
      <c r="P126" s="26">
        <f t="shared" si="44"/>
        <v>0</v>
      </c>
      <c r="Q126" s="26">
        <f t="shared" si="44"/>
        <v>0</v>
      </c>
      <c r="R126" s="26">
        <f t="shared" si="44"/>
        <v>0</v>
      </c>
      <c r="S126" s="26">
        <f t="shared" si="44"/>
        <v>0</v>
      </c>
      <c r="T126" s="26">
        <f t="shared" si="44"/>
        <v>0</v>
      </c>
      <c r="U126" s="26">
        <f t="shared" si="44"/>
        <v>0</v>
      </c>
      <c r="V126" s="26">
        <f t="shared" si="44"/>
        <v>0</v>
      </c>
      <c r="W126" s="73" t="s">
        <v>116</v>
      </c>
      <c r="X126" s="60"/>
    </row>
    <row r="127" spans="1:25" ht="57.75" customHeight="1" x14ac:dyDescent="0.25">
      <c r="A127" s="50"/>
      <c r="B127" s="65"/>
      <c r="C127" s="56" t="s">
        <v>12</v>
      </c>
      <c r="D127" s="1">
        <f>D124</f>
        <v>6197.4</v>
      </c>
      <c r="E127" s="1">
        <f t="shared" ref="E127:G127" si="45">E124</f>
        <v>6197.4</v>
      </c>
      <c r="F127" s="1">
        <f t="shared" si="45"/>
        <v>6197.4</v>
      </c>
      <c r="G127" s="1">
        <f t="shared" si="45"/>
        <v>6099.3</v>
      </c>
      <c r="H127" s="1">
        <f t="shared" ref="H127:V127" si="46">H124</f>
        <v>0</v>
      </c>
      <c r="I127" s="1">
        <f t="shared" si="46"/>
        <v>0</v>
      </c>
      <c r="J127" s="1">
        <f t="shared" si="46"/>
        <v>0</v>
      </c>
      <c r="K127" s="1">
        <f t="shared" si="46"/>
        <v>0</v>
      </c>
      <c r="L127" s="1">
        <f t="shared" si="46"/>
        <v>0</v>
      </c>
      <c r="M127" s="1">
        <f t="shared" si="46"/>
        <v>0</v>
      </c>
      <c r="N127" s="1">
        <f t="shared" si="46"/>
        <v>0</v>
      </c>
      <c r="O127" s="1">
        <f t="shared" si="46"/>
        <v>0</v>
      </c>
      <c r="P127" s="1">
        <f t="shared" si="46"/>
        <v>0</v>
      </c>
      <c r="Q127" s="1">
        <f t="shared" si="46"/>
        <v>0</v>
      </c>
      <c r="R127" s="1">
        <f t="shared" si="46"/>
        <v>0</v>
      </c>
      <c r="S127" s="1">
        <f t="shared" si="46"/>
        <v>0</v>
      </c>
      <c r="T127" s="1">
        <f t="shared" si="46"/>
        <v>0</v>
      </c>
      <c r="U127" s="1">
        <f t="shared" si="46"/>
        <v>0</v>
      </c>
      <c r="V127" s="1">
        <f t="shared" si="46"/>
        <v>0</v>
      </c>
      <c r="W127" s="68" t="s">
        <v>115</v>
      </c>
      <c r="X127" s="69"/>
    </row>
    <row r="128" spans="1:25" ht="57.75" customHeight="1" x14ac:dyDescent="0.25">
      <c r="A128" s="50"/>
      <c r="B128" s="47"/>
      <c r="C128" s="56" t="s">
        <v>24</v>
      </c>
      <c r="D128" s="1">
        <f>D125</f>
        <v>446</v>
      </c>
      <c r="E128" s="1">
        <f t="shared" ref="E128:F128" si="47">E125</f>
        <v>446</v>
      </c>
      <c r="F128" s="1">
        <f t="shared" si="47"/>
        <v>446</v>
      </c>
      <c r="G128" s="1">
        <f>G125</f>
        <v>438.9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68" t="s">
        <v>115</v>
      </c>
      <c r="X128" s="69"/>
    </row>
    <row r="129" spans="1:24" ht="21.75" customHeight="1" x14ac:dyDescent="0.25">
      <c r="A129" s="51">
        <v>7</v>
      </c>
      <c r="B129" s="66" t="s">
        <v>89</v>
      </c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</row>
    <row r="130" spans="1:24" ht="37.5" customHeight="1" x14ac:dyDescent="0.25">
      <c r="A130" s="112"/>
      <c r="B130" s="15" t="s">
        <v>59</v>
      </c>
      <c r="C130" s="56" t="s">
        <v>24</v>
      </c>
      <c r="D130" s="1">
        <v>199.2</v>
      </c>
      <c r="E130" s="1">
        <v>199.2</v>
      </c>
      <c r="F130" s="1">
        <v>190</v>
      </c>
      <c r="G130" s="1">
        <v>190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0" t="s">
        <v>149</v>
      </c>
      <c r="X130" s="60"/>
    </row>
    <row r="131" spans="1:24" ht="32.25" customHeight="1" x14ac:dyDescent="0.25">
      <c r="A131" s="76"/>
      <c r="B131" s="63" t="s">
        <v>11</v>
      </c>
      <c r="C131" s="51" t="s">
        <v>13</v>
      </c>
      <c r="D131" s="26">
        <f>D132</f>
        <v>199.2</v>
      </c>
      <c r="E131" s="26">
        <f t="shared" ref="E131:V131" si="48">E132</f>
        <v>199.2</v>
      </c>
      <c r="F131" s="26">
        <f t="shared" si="48"/>
        <v>190</v>
      </c>
      <c r="G131" s="26">
        <f t="shared" si="48"/>
        <v>190</v>
      </c>
      <c r="H131" s="26">
        <f t="shared" si="48"/>
        <v>0</v>
      </c>
      <c r="I131" s="26">
        <f t="shared" si="48"/>
        <v>0</v>
      </c>
      <c r="J131" s="26">
        <f t="shared" si="48"/>
        <v>0</v>
      </c>
      <c r="K131" s="26">
        <f t="shared" si="48"/>
        <v>0</v>
      </c>
      <c r="L131" s="26">
        <f t="shared" si="48"/>
        <v>0</v>
      </c>
      <c r="M131" s="26">
        <f t="shared" si="48"/>
        <v>0</v>
      </c>
      <c r="N131" s="26">
        <f t="shared" si="48"/>
        <v>0</v>
      </c>
      <c r="O131" s="26">
        <f t="shared" si="48"/>
        <v>0</v>
      </c>
      <c r="P131" s="26">
        <f t="shared" si="48"/>
        <v>0</v>
      </c>
      <c r="Q131" s="26">
        <f t="shared" si="48"/>
        <v>0</v>
      </c>
      <c r="R131" s="26">
        <f t="shared" si="48"/>
        <v>0</v>
      </c>
      <c r="S131" s="26">
        <f t="shared" si="48"/>
        <v>0</v>
      </c>
      <c r="T131" s="26">
        <f t="shared" si="48"/>
        <v>0</v>
      </c>
      <c r="U131" s="26">
        <f t="shared" si="48"/>
        <v>0</v>
      </c>
      <c r="V131" s="26">
        <f t="shared" si="48"/>
        <v>0</v>
      </c>
      <c r="W131" s="73" t="s">
        <v>150</v>
      </c>
      <c r="X131" s="60"/>
    </row>
    <row r="132" spans="1:24" s="16" customFormat="1" ht="45.75" customHeight="1" x14ac:dyDescent="0.25">
      <c r="A132" s="77"/>
      <c r="B132" s="109"/>
      <c r="C132" s="56" t="s">
        <v>24</v>
      </c>
      <c r="D132" s="1">
        <f>D130</f>
        <v>199.2</v>
      </c>
      <c r="E132" s="1">
        <f t="shared" ref="E132:G132" si="49">E130</f>
        <v>199.2</v>
      </c>
      <c r="F132" s="1">
        <f t="shared" si="49"/>
        <v>190</v>
      </c>
      <c r="G132" s="1">
        <f t="shared" si="49"/>
        <v>190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60" t="s">
        <v>150</v>
      </c>
      <c r="X132" s="60"/>
    </row>
    <row r="133" spans="1:24" ht="33" customHeight="1" x14ac:dyDescent="0.25">
      <c r="A133" s="51">
        <v>8</v>
      </c>
      <c r="B133" s="66" t="s">
        <v>90</v>
      </c>
      <c r="C133" s="66"/>
      <c r="D133" s="66"/>
      <c r="E133" s="66"/>
      <c r="F133" s="66"/>
      <c r="G133" s="6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</row>
    <row r="134" spans="1:24" ht="49.5" customHeight="1" x14ac:dyDescent="0.25">
      <c r="B134" s="15" t="s">
        <v>10</v>
      </c>
      <c r="C134" s="56" t="s">
        <v>24</v>
      </c>
      <c r="D134" s="1">
        <v>55.7</v>
      </c>
      <c r="E134" s="1">
        <v>55.7</v>
      </c>
      <c r="F134" s="1">
        <v>0</v>
      </c>
      <c r="G134" s="1">
        <v>0</v>
      </c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68" t="s">
        <v>20</v>
      </c>
      <c r="X134" s="69"/>
    </row>
    <row r="135" spans="1:24" ht="52.5" customHeight="1" x14ac:dyDescent="0.25">
      <c r="A135" s="113"/>
      <c r="B135" s="63" t="s">
        <v>11</v>
      </c>
      <c r="C135" s="51" t="s">
        <v>13</v>
      </c>
      <c r="D135" s="26">
        <f>D136</f>
        <v>55.7</v>
      </c>
      <c r="E135" s="26">
        <f t="shared" ref="E135:G135" si="50">E136</f>
        <v>55.7</v>
      </c>
      <c r="F135" s="26">
        <f t="shared" si="50"/>
        <v>0</v>
      </c>
      <c r="G135" s="26">
        <f t="shared" si="50"/>
        <v>0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68" t="s">
        <v>20</v>
      </c>
      <c r="X135" s="69"/>
    </row>
    <row r="136" spans="1:24" ht="50.25" customHeight="1" x14ac:dyDescent="0.25">
      <c r="A136" s="114"/>
      <c r="B136" s="64"/>
      <c r="C136" s="56" t="s">
        <v>24</v>
      </c>
      <c r="D136" s="1">
        <f>D134</f>
        <v>55.7</v>
      </c>
      <c r="E136" s="1">
        <f t="shared" ref="E136:G136" si="51">E134</f>
        <v>55.7</v>
      </c>
      <c r="F136" s="1">
        <f t="shared" si="51"/>
        <v>0</v>
      </c>
      <c r="G136" s="1">
        <f t="shared" si="51"/>
        <v>0</v>
      </c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68" t="s">
        <v>20</v>
      </c>
      <c r="X136" s="69"/>
    </row>
    <row r="137" spans="1:24" ht="40.5" hidden="1" customHeight="1" x14ac:dyDescent="0.25">
      <c r="A137" s="35"/>
      <c r="B137" s="107"/>
      <c r="C137" s="56"/>
      <c r="D137" s="1"/>
      <c r="E137" s="1"/>
      <c r="F137" s="1"/>
      <c r="G137" s="1"/>
      <c r="H137" s="1" t="e">
        <f>#REF!+#REF!+#REF!+#REF!+#REF!</f>
        <v>#REF!</v>
      </c>
      <c r="I137" s="1" t="e">
        <f>#REF!+#REF!+#REF!+#REF!+#REF!</f>
        <v>#REF!</v>
      </c>
      <c r="J137" s="1" t="e">
        <f>#REF!+#REF!+#REF!+#REF!+#REF!</f>
        <v>#REF!</v>
      </c>
      <c r="K137" s="1" t="e">
        <f>#REF!+#REF!+#REF!+#REF!+#REF!</f>
        <v>#REF!</v>
      </c>
      <c r="L137" s="1" t="e">
        <f>#REF!+#REF!+#REF!+#REF!+#REF!</f>
        <v>#REF!</v>
      </c>
      <c r="M137" s="1" t="e">
        <f>#REF!+#REF!+#REF!+#REF!+#REF!</f>
        <v>#REF!</v>
      </c>
      <c r="N137" s="1" t="e">
        <f>#REF!+#REF!+#REF!+#REF!+#REF!</f>
        <v>#REF!</v>
      </c>
      <c r="O137" s="1" t="e">
        <f>#REF!+#REF!+#REF!+#REF!+#REF!</f>
        <v>#REF!</v>
      </c>
      <c r="P137" s="1" t="e">
        <f>#REF!+#REF!+#REF!+#REF!+#REF!</f>
        <v>#REF!</v>
      </c>
      <c r="Q137" s="1" t="e">
        <f>#REF!+#REF!+#REF!+#REF!+#REF!</f>
        <v>#REF!</v>
      </c>
      <c r="R137" s="1" t="e">
        <f>#REF!+#REF!+#REF!+#REF!+#REF!</f>
        <v>#REF!</v>
      </c>
      <c r="S137" s="1" t="e">
        <f>#REF!+#REF!+#REF!+#REF!+#REF!</f>
        <v>#REF!</v>
      </c>
      <c r="T137" s="1" t="e">
        <f>#REF!+#REF!+#REF!+#REF!+#REF!</f>
        <v>#REF!</v>
      </c>
      <c r="U137" s="1" t="e">
        <f>#REF!+#REF!+#REF!+#REF!+#REF!</f>
        <v>#REF!</v>
      </c>
      <c r="V137" s="1" t="e">
        <f>#REF!+#REF!+#REF!+#REF!+#REF!</f>
        <v>#REF!</v>
      </c>
      <c r="W137" s="110"/>
      <c r="X137" s="110"/>
    </row>
    <row r="138" spans="1:24" ht="51.75" hidden="1" customHeight="1" x14ac:dyDescent="0.25">
      <c r="A138" s="35"/>
      <c r="B138" s="108"/>
      <c r="C138" s="56" t="s">
        <v>12</v>
      </c>
      <c r="D138" s="1" t="e">
        <f>#REF!</f>
        <v>#REF!</v>
      </c>
      <c r="E138" s="1" t="e">
        <f>#REF!</f>
        <v>#REF!</v>
      </c>
      <c r="F138" s="1" t="e">
        <f>#REF!</f>
        <v>#REF!</v>
      </c>
      <c r="G138" s="1" t="e">
        <f>#REF!</f>
        <v>#REF!</v>
      </c>
      <c r="H138" s="1" t="e">
        <f>#REF!</f>
        <v>#REF!</v>
      </c>
      <c r="I138" s="1" t="e">
        <f>#REF!</f>
        <v>#REF!</v>
      </c>
      <c r="J138" s="1" t="e">
        <f>#REF!</f>
        <v>#REF!</v>
      </c>
      <c r="K138" s="1" t="e">
        <f>#REF!</f>
        <v>#REF!</v>
      </c>
      <c r="L138" s="1" t="e">
        <f>#REF!</f>
        <v>#REF!</v>
      </c>
      <c r="M138" s="1" t="e">
        <f>#REF!</f>
        <v>#REF!</v>
      </c>
      <c r="N138" s="1" t="e">
        <f>#REF!</f>
        <v>#REF!</v>
      </c>
      <c r="O138" s="1" t="e">
        <f>#REF!</f>
        <v>#REF!</v>
      </c>
      <c r="P138" s="1" t="e">
        <f>#REF!</f>
        <v>#REF!</v>
      </c>
      <c r="Q138" s="1" t="e">
        <f>#REF!</f>
        <v>#REF!</v>
      </c>
      <c r="R138" s="1" t="e">
        <f>#REF!</f>
        <v>#REF!</v>
      </c>
      <c r="S138" s="1" t="e">
        <f>#REF!</f>
        <v>#REF!</v>
      </c>
      <c r="T138" s="1" t="e">
        <f>#REF!</f>
        <v>#REF!</v>
      </c>
      <c r="U138" s="1" t="e">
        <f>#REF!</f>
        <v>#REF!</v>
      </c>
      <c r="V138" s="1" t="e">
        <f>#REF!</f>
        <v>#REF!</v>
      </c>
      <c r="W138" s="68" t="s">
        <v>20</v>
      </c>
      <c r="X138" s="69"/>
    </row>
    <row r="139" spans="1:24" ht="20.25" customHeight="1" x14ac:dyDescent="0.25">
      <c r="A139" s="57">
        <v>9</v>
      </c>
      <c r="B139" s="115" t="s">
        <v>101</v>
      </c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2"/>
    </row>
    <row r="140" spans="1:24" ht="80.25" customHeight="1" x14ac:dyDescent="0.25">
      <c r="B140" s="15" t="s">
        <v>60</v>
      </c>
      <c r="C140" s="56" t="s">
        <v>24</v>
      </c>
      <c r="D140" s="1">
        <v>1740</v>
      </c>
      <c r="E140" s="1">
        <v>1740</v>
      </c>
      <c r="F140" s="1">
        <v>1740</v>
      </c>
      <c r="G140" s="1">
        <v>1738.2</v>
      </c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60" t="s">
        <v>139</v>
      </c>
      <c r="X140" s="60"/>
    </row>
    <row r="141" spans="1:24" ht="81" customHeight="1" x14ac:dyDescent="0.25">
      <c r="A141" s="57"/>
      <c r="B141" s="15" t="s">
        <v>61</v>
      </c>
      <c r="C141" s="56" t="s">
        <v>24</v>
      </c>
      <c r="D141" s="17">
        <v>32</v>
      </c>
      <c r="E141" s="17">
        <v>32</v>
      </c>
      <c r="F141" s="17">
        <v>10</v>
      </c>
      <c r="G141" s="17">
        <v>9.9</v>
      </c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60" t="s">
        <v>151</v>
      </c>
      <c r="X141" s="60"/>
    </row>
    <row r="142" spans="1:24" ht="35.25" customHeight="1" x14ac:dyDescent="0.25">
      <c r="A142" s="57"/>
      <c r="B142" s="15" t="s">
        <v>62</v>
      </c>
      <c r="C142" s="56" t="s">
        <v>24</v>
      </c>
      <c r="D142" s="17">
        <v>130.80000000000001</v>
      </c>
      <c r="E142" s="17">
        <v>130.80000000000001</v>
      </c>
      <c r="F142" s="17">
        <v>13.3</v>
      </c>
      <c r="G142" s="17">
        <v>13.3</v>
      </c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60" t="s">
        <v>152</v>
      </c>
      <c r="X142" s="60"/>
    </row>
    <row r="143" spans="1:24" ht="97.5" customHeight="1" x14ac:dyDescent="0.25">
      <c r="A143" s="57"/>
      <c r="B143" s="15" t="s">
        <v>63</v>
      </c>
      <c r="C143" s="56" t="s">
        <v>12</v>
      </c>
      <c r="D143" s="17">
        <v>35.9</v>
      </c>
      <c r="E143" s="17">
        <v>35.9</v>
      </c>
      <c r="F143" s="17">
        <v>14.9</v>
      </c>
      <c r="G143" s="17">
        <v>14.9</v>
      </c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60" t="s">
        <v>98</v>
      </c>
      <c r="X143" s="60"/>
    </row>
    <row r="144" spans="1:24" ht="174" customHeight="1" x14ac:dyDescent="0.25">
      <c r="A144" s="57"/>
      <c r="B144" s="15" t="s">
        <v>64</v>
      </c>
      <c r="C144" s="56" t="s">
        <v>12</v>
      </c>
      <c r="D144" s="17">
        <v>4</v>
      </c>
      <c r="E144" s="17">
        <v>4</v>
      </c>
      <c r="F144" s="17">
        <v>4</v>
      </c>
      <c r="G144" s="17">
        <v>0</v>
      </c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60" t="s">
        <v>20</v>
      </c>
      <c r="X144" s="60"/>
    </row>
    <row r="145" spans="1:28" ht="88.5" customHeight="1" x14ac:dyDescent="0.25">
      <c r="A145" s="57"/>
      <c r="B145" s="15" t="s">
        <v>65</v>
      </c>
      <c r="C145" s="56" t="s">
        <v>24</v>
      </c>
      <c r="D145" s="17">
        <v>1.9</v>
      </c>
      <c r="E145" s="17">
        <v>1.9</v>
      </c>
      <c r="F145" s="17">
        <v>1.9</v>
      </c>
      <c r="G145" s="17">
        <v>1.6</v>
      </c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60" t="s">
        <v>113</v>
      </c>
      <c r="X145" s="60"/>
    </row>
    <row r="146" spans="1:28" ht="88.5" customHeight="1" x14ac:dyDescent="0.25">
      <c r="A146" s="57"/>
      <c r="B146" s="15" t="s">
        <v>74</v>
      </c>
      <c r="C146" s="56" t="s">
        <v>24</v>
      </c>
      <c r="D146" s="17">
        <v>0</v>
      </c>
      <c r="E146" s="17">
        <v>0</v>
      </c>
      <c r="F146" s="17">
        <v>0</v>
      </c>
      <c r="G146" s="17">
        <v>0</v>
      </c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60" t="s">
        <v>20</v>
      </c>
      <c r="X146" s="60"/>
    </row>
    <row r="147" spans="1:28" ht="88.5" customHeight="1" x14ac:dyDescent="0.25">
      <c r="A147" s="59"/>
      <c r="B147" s="34" t="s">
        <v>102</v>
      </c>
      <c r="C147" s="56" t="s">
        <v>24</v>
      </c>
      <c r="D147" s="1">
        <v>3000</v>
      </c>
      <c r="E147" s="1">
        <v>3000</v>
      </c>
      <c r="F147" s="17">
        <v>3000</v>
      </c>
      <c r="G147" s="17">
        <v>3000</v>
      </c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60" t="s">
        <v>78</v>
      </c>
      <c r="X147" s="60"/>
    </row>
    <row r="148" spans="1:28" ht="38.25" customHeight="1" x14ac:dyDescent="0.25">
      <c r="A148" s="112"/>
      <c r="B148" s="63" t="s">
        <v>11</v>
      </c>
      <c r="C148" s="51" t="s">
        <v>13</v>
      </c>
      <c r="D148" s="26">
        <f>D149+D150</f>
        <v>4944.5999999999995</v>
      </c>
      <c r="E148" s="26">
        <f t="shared" ref="E148:G148" si="52">E149+E150</f>
        <v>4944.5999999999995</v>
      </c>
      <c r="F148" s="26">
        <f t="shared" si="52"/>
        <v>4784.0999999999995</v>
      </c>
      <c r="G148" s="26">
        <f t="shared" si="52"/>
        <v>4777.8999999999996</v>
      </c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73" t="s">
        <v>153</v>
      </c>
      <c r="X148" s="73"/>
    </row>
    <row r="149" spans="1:28" ht="37.5" customHeight="1" x14ac:dyDescent="0.25">
      <c r="A149" s="82"/>
      <c r="B149" s="84"/>
      <c r="C149" s="56" t="s">
        <v>24</v>
      </c>
      <c r="D149" s="1">
        <f>D140+D141+D142+D145+D146+D147</f>
        <v>4904.7</v>
      </c>
      <c r="E149" s="1">
        <f t="shared" ref="E149:F149" si="53">E140+E141+E142+E145+E146+E147</f>
        <v>4904.7</v>
      </c>
      <c r="F149" s="1">
        <f t="shared" si="53"/>
        <v>4765.2</v>
      </c>
      <c r="G149" s="1">
        <f>G140+G141+G142+G145+G146+G147</f>
        <v>4763</v>
      </c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117" t="s">
        <v>154</v>
      </c>
      <c r="X149" s="118"/>
    </row>
    <row r="150" spans="1:28" ht="57.75" customHeight="1" x14ac:dyDescent="0.25">
      <c r="A150" s="83"/>
      <c r="B150" s="85"/>
      <c r="C150" s="56" t="s">
        <v>12</v>
      </c>
      <c r="D150" s="1">
        <f>D143+D144</f>
        <v>39.9</v>
      </c>
      <c r="E150" s="1">
        <f t="shared" ref="E150:G150" si="54">E143+E144</f>
        <v>39.9</v>
      </c>
      <c r="F150" s="1">
        <f t="shared" si="54"/>
        <v>18.899999999999999</v>
      </c>
      <c r="G150" s="1">
        <f t="shared" si="54"/>
        <v>14.9</v>
      </c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60" t="s">
        <v>114</v>
      </c>
      <c r="X150" s="60"/>
    </row>
    <row r="151" spans="1:28" ht="46.5" customHeight="1" x14ac:dyDescent="0.25">
      <c r="A151" s="51">
        <v>10</v>
      </c>
      <c r="B151" s="66" t="s">
        <v>91</v>
      </c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</row>
    <row r="152" spans="1:28" ht="52.5" customHeight="1" x14ac:dyDescent="0.25">
      <c r="B152" s="15" t="s">
        <v>163</v>
      </c>
      <c r="C152" s="56" t="s">
        <v>24</v>
      </c>
      <c r="D152" s="1">
        <v>135</v>
      </c>
      <c r="E152" s="1">
        <v>135</v>
      </c>
      <c r="F152" s="1">
        <v>122</v>
      </c>
      <c r="G152" s="1">
        <v>122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0" t="s">
        <v>155</v>
      </c>
      <c r="X152" s="60"/>
    </row>
    <row r="153" spans="1:28" ht="32.25" customHeight="1" x14ac:dyDescent="0.25">
      <c r="A153" s="119"/>
      <c r="B153" s="63" t="s">
        <v>11</v>
      </c>
      <c r="C153" s="51" t="s">
        <v>13</v>
      </c>
      <c r="D153" s="26">
        <f>D154</f>
        <v>135</v>
      </c>
      <c r="E153" s="26">
        <f t="shared" ref="E153:G153" si="55">E154</f>
        <v>135</v>
      </c>
      <c r="F153" s="26">
        <f t="shared" si="55"/>
        <v>122</v>
      </c>
      <c r="G153" s="26">
        <f t="shared" si="55"/>
        <v>122</v>
      </c>
      <c r="H153" s="26">
        <f t="shared" ref="H153:V153" si="56">H154</f>
        <v>0</v>
      </c>
      <c r="I153" s="26">
        <f t="shared" si="56"/>
        <v>0</v>
      </c>
      <c r="J153" s="26">
        <f t="shared" si="56"/>
        <v>0</v>
      </c>
      <c r="K153" s="26">
        <f t="shared" si="56"/>
        <v>0</v>
      </c>
      <c r="L153" s="26">
        <f t="shared" si="56"/>
        <v>0</v>
      </c>
      <c r="M153" s="26">
        <f t="shared" si="56"/>
        <v>0</v>
      </c>
      <c r="N153" s="26">
        <f t="shared" si="56"/>
        <v>0</v>
      </c>
      <c r="O153" s="26">
        <f t="shared" si="56"/>
        <v>0</v>
      </c>
      <c r="P153" s="26">
        <f t="shared" si="56"/>
        <v>0</v>
      </c>
      <c r="Q153" s="26">
        <f t="shared" si="56"/>
        <v>0</v>
      </c>
      <c r="R153" s="26">
        <f t="shared" si="56"/>
        <v>0</v>
      </c>
      <c r="S153" s="26">
        <f t="shared" si="56"/>
        <v>0</v>
      </c>
      <c r="T153" s="26">
        <f t="shared" si="56"/>
        <v>0</v>
      </c>
      <c r="U153" s="26">
        <f t="shared" si="56"/>
        <v>0</v>
      </c>
      <c r="V153" s="26">
        <f t="shared" si="56"/>
        <v>0</v>
      </c>
      <c r="W153" s="73" t="s">
        <v>156</v>
      </c>
      <c r="X153" s="60"/>
    </row>
    <row r="154" spans="1:28" s="16" customFormat="1" ht="45.75" customHeight="1" x14ac:dyDescent="0.25">
      <c r="A154" s="76"/>
      <c r="B154" s="65"/>
      <c r="C154" s="56" t="s">
        <v>24</v>
      </c>
      <c r="D154" s="1">
        <f>D152</f>
        <v>135</v>
      </c>
      <c r="E154" s="1">
        <f>E152</f>
        <v>135</v>
      </c>
      <c r="F154" s="1">
        <f>F152</f>
        <v>122</v>
      </c>
      <c r="G154" s="1">
        <f>G152</f>
        <v>122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60" t="s">
        <v>156</v>
      </c>
      <c r="X154" s="60"/>
    </row>
    <row r="155" spans="1:28" s="10" customFormat="1" ht="43.5" customHeight="1" x14ac:dyDescent="0.25">
      <c r="A155" s="111"/>
      <c r="B155" s="116" t="s">
        <v>18</v>
      </c>
      <c r="C155" s="32" t="s">
        <v>13</v>
      </c>
      <c r="D155" s="27">
        <f>D156+D157+D158</f>
        <v>233304.70000000007</v>
      </c>
      <c r="E155" s="27">
        <f t="shared" ref="E155:G155" si="57">E156+E157+E158</f>
        <v>233304.70000000007</v>
      </c>
      <c r="F155" s="27">
        <f t="shared" si="57"/>
        <v>226738</v>
      </c>
      <c r="G155" s="27">
        <f t="shared" si="57"/>
        <v>226090.8</v>
      </c>
      <c r="H155" s="27" t="e">
        <f>H156+H157+#REF!</f>
        <v>#REF!</v>
      </c>
      <c r="I155" s="27" t="e">
        <f>I156+I157+#REF!</f>
        <v>#REF!</v>
      </c>
      <c r="J155" s="27" t="e">
        <f>J156+J157+#REF!</f>
        <v>#REF!</v>
      </c>
      <c r="K155" s="27" t="e">
        <f>K156+K157+#REF!</f>
        <v>#REF!</v>
      </c>
      <c r="L155" s="27" t="e">
        <f>L156+L157+#REF!</f>
        <v>#REF!</v>
      </c>
      <c r="M155" s="27" t="e">
        <f>M156+M157+#REF!</f>
        <v>#REF!</v>
      </c>
      <c r="N155" s="27" t="e">
        <f>N156+N157+#REF!</f>
        <v>#REF!</v>
      </c>
      <c r="O155" s="27" t="e">
        <f>O156+O157+#REF!</f>
        <v>#REF!</v>
      </c>
      <c r="P155" s="27" t="e">
        <f>P156+P157+#REF!</f>
        <v>#REF!</v>
      </c>
      <c r="Q155" s="27" t="e">
        <f>Q156+Q157+#REF!</f>
        <v>#REF!</v>
      </c>
      <c r="R155" s="27" t="e">
        <f>R156+R157+#REF!</f>
        <v>#REF!</v>
      </c>
      <c r="S155" s="27" t="e">
        <f>S156+S157+#REF!</f>
        <v>#REF!</v>
      </c>
      <c r="T155" s="27" t="e">
        <f>T156+T157+#REF!</f>
        <v>#REF!</v>
      </c>
      <c r="U155" s="27" t="e">
        <f>U156+U157+#REF!</f>
        <v>#REF!</v>
      </c>
      <c r="V155" s="27" t="e">
        <f>V156+V157+#REF!</f>
        <v>#REF!</v>
      </c>
      <c r="W155" s="78" t="s">
        <v>157</v>
      </c>
      <c r="X155" s="79"/>
      <c r="Y155" s="18"/>
      <c r="Z155" s="18"/>
      <c r="AA155" s="18"/>
      <c r="AB155" s="18"/>
    </row>
    <row r="156" spans="1:28" s="10" customFormat="1" ht="46.5" customHeight="1" x14ac:dyDescent="0.25">
      <c r="A156" s="76"/>
      <c r="B156" s="116"/>
      <c r="C156" s="56" t="s">
        <v>24</v>
      </c>
      <c r="D156" s="1">
        <f>D29+D36+D87+D111+D121+D128+D132+D136+D149+D154</f>
        <v>162018.40000000005</v>
      </c>
      <c r="E156" s="1">
        <f t="shared" ref="E156" si="58">E29+E36+E87+E111+E121+E128+E132+E136+E149+E154</f>
        <v>162018.40000000005</v>
      </c>
      <c r="F156" s="1">
        <f>F29+F36+F87+F111+F121+F128+F132+F136+F149+F154-0.1</f>
        <v>156878.6</v>
      </c>
      <c r="G156" s="1">
        <f>G29+G36+G87+G111+G121+G128+G132+G136+G149+G154-0.1</f>
        <v>156333.49999999997</v>
      </c>
      <c r="H156" s="1" t="e">
        <f>H29+H36+H87+H121+#REF!+#REF!+H132+H136+H149</f>
        <v>#REF!</v>
      </c>
      <c r="I156" s="1" t="e">
        <f>I29+I36+I87+I121+#REF!+#REF!+I132+I136+I149</f>
        <v>#REF!</v>
      </c>
      <c r="J156" s="1" t="e">
        <f>J29+J36+J87+J121+#REF!+#REF!+J132+J136+J149</f>
        <v>#REF!</v>
      </c>
      <c r="K156" s="1" t="e">
        <f>K29+K36+K87+K121+#REF!+#REF!+K132+K136+K149</f>
        <v>#REF!</v>
      </c>
      <c r="L156" s="1" t="e">
        <f>L29+L36+L87+L121+#REF!+#REF!+L132+L136+L149</f>
        <v>#REF!</v>
      </c>
      <c r="M156" s="1" t="e">
        <f>M29+M36+M87+M121+#REF!+#REF!+M132+M136+M149</f>
        <v>#REF!</v>
      </c>
      <c r="N156" s="1" t="e">
        <f>N29+N36+N87+N121+#REF!+#REF!+N132+N136+N149</f>
        <v>#REF!</v>
      </c>
      <c r="O156" s="1" t="e">
        <f>O29+O36+O87+O121+#REF!+#REF!+O132+O136+O149</f>
        <v>#REF!</v>
      </c>
      <c r="P156" s="1" t="e">
        <f>P29+P36+P87+P121+#REF!+#REF!+P132+P136+P149</f>
        <v>#REF!</v>
      </c>
      <c r="Q156" s="1" t="e">
        <f>Q29+Q36+Q87+Q121+#REF!+#REF!+Q132+Q136+Q149</f>
        <v>#REF!</v>
      </c>
      <c r="R156" s="1" t="e">
        <f>R29+R36+R87+R121+#REF!+#REF!+R132+R136+R149</f>
        <v>#REF!</v>
      </c>
      <c r="S156" s="1" t="e">
        <f>S29+S36+S87+S121+#REF!+#REF!+S132+S136+S149</f>
        <v>#REF!</v>
      </c>
      <c r="T156" s="1" t="e">
        <f>T29+T36+T87+T121+#REF!+#REF!+T132+T136+T149</f>
        <v>#REF!</v>
      </c>
      <c r="U156" s="1" t="e">
        <f>U29+U36+U87+U121+#REF!+#REF!+U132+U136+U149</f>
        <v>#REF!</v>
      </c>
      <c r="V156" s="1" t="e">
        <f>V29+V36+V87+V121+#REF!+#REF!+V132+V136+V149</f>
        <v>#REF!</v>
      </c>
      <c r="W156" s="117" t="s">
        <v>158</v>
      </c>
      <c r="X156" s="118"/>
    </row>
    <row r="157" spans="1:28" s="10" customFormat="1" ht="47.25" x14ac:dyDescent="0.25">
      <c r="A157" s="76"/>
      <c r="B157" s="116"/>
      <c r="C157" s="56" t="s">
        <v>12</v>
      </c>
      <c r="D157" s="1">
        <f>D30+D88+D127+D150</f>
        <v>30539</v>
      </c>
      <c r="E157" s="1">
        <f t="shared" ref="E157:G157" si="59">E30+E88+E127+E150</f>
        <v>30539</v>
      </c>
      <c r="F157" s="1">
        <f t="shared" si="59"/>
        <v>29389.200000000004</v>
      </c>
      <c r="G157" s="1">
        <f t="shared" si="59"/>
        <v>29287.100000000002</v>
      </c>
      <c r="H157" s="1" t="e">
        <f>H30+H88+#REF!+H127+H150</f>
        <v>#REF!</v>
      </c>
      <c r="I157" s="1" t="e">
        <f>I30+I88+#REF!+I127+I150</f>
        <v>#REF!</v>
      </c>
      <c r="J157" s="1" t="e">
        <f>J30+J88+#REF!+J127+J150</f>
        <v>#REF!</v>
      </c>
      <c r="K157" s="1" t="e">
        <f>K30+K88+#REF!+K127+K150</f>
        <v>#REF!</v>
      </c>
      <c r="L157" s="1" t="e">
        <f>L30+L88+#REF!+L127+L150</f>
        <v>#REF!</v>
      </c>
      <c r="M157" s="1" t="e">
        <f>M30+M88+#REF!+M127+M150</f>
        <v>#REF!</v>
      </c>
      <c r="N157" s="1" t="e">
        <f>N30+N88+#REF!+N127+N150</f>
        <v>#REF!</v>
      </c>
      <c r="O157" s="1" t="e">
        <f>O30+O88+#REF!+O127+O150</f>
        <v>#REF!</v>
      </c>
      <c r="P157" s="1" t="e">
        <f>P30+P88+#REF!+P127+P150</f>
        <v>#REF!</v>
      </c>
      <c r="Q157" s="1" t="e">
        <f>Q30+Q88+#REF!+Q127+Q150</f>
        <v>#REF!</v>
      </c>
      <c r="R157" s="1" t="e">
        <f>R30+R88+#REF!+R127+R150</f>
        <v>#REF!</v>
      </c>
      <c r="S157" s="1" t="e">
        <f>S30+S88+#REF!+S127+S150</f>
        <v>#REF!</v>
      </c>
      <c r="T157" s="1" t="e">
        <f>T30+T88+#REF!+T127+T150</f>
        <v>#REF!</v>
      </c>
      <c r="U157" s="1" t="e">
        <f>U30+U88+#REF!+U127+U150</f>
        <v>#REF!</v>
      </c>
      <c r="V157" s="1" t="e">
        <f>V30+V88+#REF!+V127+V150</f>
        <v>#REF!</v>
      </c>
      <c r="W157" s="117" t="s">
        <v>159</v>
      </c>
      <c r="X157" s="118"/>
    </row>
    <row r="158" spans="1:28" s="10" customFormat="1" ht="39.75" customHeight="1" x14ac:dyDescent="0.25">
      <c r="A158" s="77"/>
      <c r="B158" s="100"/>
      <c r="C158" s="56" t="s">
        <v>70</v>
      </c>
      <c r="D158" s="1">
        <f>D35+D89+D112+D122</f>
        <v>40747.300000000003</v>
      </c>
      <c r="E158" s="1">
        <f t="shared" ref="E158:G158" si="60">E35+E89+E112+E122</f>
        <v>40747.300000000003</v>
      </c>
      <c r="F158" s="1">
        <f t="shared" si="60"/>
        <v>40470.199999999997</v>
      </c>
      <c r="G158" s="1">
        <f t="shared" si="60"/>
        <v>40470.199999999997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60" t="s">
        <v>120</v>
      </c>
      <c r="X158" s="60"/>
    </row>
    <row r="159" spans="1:28" s="10" customFormat="1" ht="39.75" customHeight="1" x14ac:dyDescent="0.25">
      <c r="A159" s="33"/>
      <c r="B159" s="36"/>
      <c r="C159" s="21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37"/>
      <c r="X159" s="37"/>
    </row>
    <row r="160" spans="1:28" s="10" customFormat="1" x14ac:dyDescent="0.25">
      <c r="A160" s="33"/>
      <c r="B160" s="20"/>
      <c r="C160" s="21"/>
      <c r="D160" s="22"/>
      <c r="E160" s="22"/>
      <c r="F160" s="22"/>
      <c r="G160" s="22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4"/>
      <c r="X160" s="24"/>
    </row>
    <row r="161" spans="1:24" s="10" customFormat="1" x14ac:dyDescent="0.25">
      <c r="A161" s="19"/>
      <c r="B161" s="20"/>
      <c r="C161" s="21"/>
      <c r="D161" s="22"/>
      <c r="E161" s="22"/>
      <c r="F161" s="22"/>
      <c r="G161" s="22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4"/>
      <c r="X161" s="24"/>
    </row>
    <row r="162" spans="1:24" s="10" customFormat="1" x14ac:dyDescent="0.25">
      <c r="A162" s="19"/>
      <c r="B162" s="20"/>
      <c r="C162" s="21"/>
      <c r="D162" s="22"/>
      <c r="E162" s="22"/>
      <c r="F162" s="22"/>
      <c r="G162" s="22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4"/>
      <c r="X162" s="24"/>
    </row>
    <row r="163" spans="1:24" x14ac:dyDescent="0.25">
      <c r="A163" s="19"/>
      <c r="D163" s="10"/>
      <c r="E163" s="10"/>
      <c r="F163" s="10"/>
      <c r="G163" s="10"/>
    </row>
    <row r="195" spans="1:75" x14ac:dyDescent="0.25">
      <c r="BV195" s="2">
        <v>410</v>
      </c>
      <c r="BW195" s="2">
        <v>140</v>
      </c>
    </row>
    <row r="199" spans="1:75" x14ac:dyDescent="0.25">
      <c r="A199" s="2" t="s">
        <v>44</v>
      </c>
    </row>
  </sheetData>
  <mergeCells count="208">
    <mergeCell ref="A155:A158"/>
    <mergeCell ref="A130:A132"/>
    <mergeCell ref="A135:A136"/>
    <mergeCell ref="A148:A150"/>
    <mergeCell ref="W146:X146"/>
    <mergeCell ref="B151:X151"/>
    <mergeCell ref="W152:X152"/>
    <mergeCell ref="W153:X153"/>
    <mergeCell ref="W154:X154"/>
    <mergeCell ref="B139:X139"/>
    <mergeCell ref="W140:X140"/>
    <mergeCell ref="W145:X145"/>
    <mergeCell ref="W141:X141"/>
    <mergeCell ref="W147:X147"/>
    <mergeCell ref="B155:B158"/>
    <mergeCell ref="W158:X158"/>
    <mergeCell ref="W155:X155"/>
    <mergeCell ref="W156:X156"/>
    <mergeCell ref="W157:X157"/>
    <mergeCell ref="A153:A154"/>
    <mergeCell ref="B148:B150"/>
    <mergeCell ref="W148:X148"/>
    <mergeCell ref="W150:X150"/>
    <mergeCell ref="W149:X149"/>
    <mergeCell ref="B153:B154"/>
    <mergeCell ref="W144:X144"/>
    <mergeCell ref="W117:X117"/>
    <mergeCell ref="W143:X143"/>
    <mergeCell ref="B123:X123"/>
    <mergeCell ref="W118:X118"/>
    <mergeCell ref="B135:B138"/>
    <mergeCell ref="W124:X124"/>
    <mergeCell ref="W142:X142"/>
    <mergeCell ref="B131:B132"/>
    <mergeCell ref="W127:X127"/>
    <mergeCell ref="W126:X126"/>
    <mergeCell ref="W121:X121"/>
    <mergeCell ref="W120:X120"/>
    <mergeCell ref="W138:X138"/>
    <mergeCell ref="B129:X129"/>
    <mergeCell ref="W131:X131"/>
    <mergeCell ref="W137:X137"/>
    <mergeCell ref="B133:X133"/>
    <mergeCell ref="W136:X136"/>
    <mergeCell ref="B82:B85"/>
    <mergeCell ref="W82:X82"/>
    <mergeCell ref="B124:B125"/>
    <mergeCell ref="W125:X125"/>
    <mergeCell ref="W128:X128"/>
    <mergeCell ref="W107:X107"/>
    <mergeCell ref="W106:X106"/>
    <mergeCell ref="W104:X104"/>
    <mergeCell ref="W98:X98"/>
    <mergeCell ref="W96:X96"/>
    <mergeCell ref="W97:X97"/>
    <mergeCell ref="B103:X103"/>
    <mergeCell ref="W111:X111"/>
    <mergeCell ref="W134:X134"/>
    <mergeCell ref="W132:X132"/>
    <mergeCell ref="W135:X135"/>
    <mergeCell ref="B113:X113"/>
    <mergeCell ref="B95:X95"/>
    <mergeCell ref="B90:X90"/>
    <mergeCell ref="W84:X84"/>
    <mergeCell ref="A93:A94"/>
    <mergeCell ref="W105:X105"/>
    <mergeCell ref="B126:B127"/>
    <mergeCell ref="W108:X108"/>
    <mergeCell ref="W130:X130"/>
    <mergeCell ref="A124:A125"/>
    <mergeCell ref="W56:X56"/>
    <mergeCell ref="W57:X57"/>
    <mergeCell ref="W110:X110"/>
    <mergeCell ref="B86:B89"/>
    <mergeCell ref="W89:X89"/>
    <mergeCell ref="W87:X87"/>
    <mergeCell ref="W88:X88"/>
    <mergeCell ref="B69:B72"/>
    <mergeCell ref="W79:X79"/>
    <mergeCell ref="W80:X80"/>
    <mergeCell ref="W81:X81"/>
    <mergeCell ref="B91:X91"/>
    <mergeCell ref="W92:X92"/>
    <mergeCell ref="B93:B94"/>
    <mergeCell ref="W83:X83"/>
    <mergeCell ref="W85:X85"/>
    <mergeCell ref="W86:X86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W6:X7"/>
    <mergeCell ref="W15:X15"/>
    <mergeCell ref="B24:X24"/>
    <mergeCell ref="B21:B23"/>
    <mergeCell ref="W21:X21"/>
    <mergeCell ref="W22:X22"/>
    <mergeCell ref="W23:X23"/>
    <mergeCell ref="B8:X8"/>
    <mergeCell ref="B9:X9"/>
    <mergeCell ref="W10:X10"/>
    <mergeCell ref="B13:X13"/>
    <mergeCell ref="W12:X12"/>
    <mergeCell ref="W16:X16"/>
    <mergeCell ref="W18:X18"/>
    <mergeCell ref="W19:X19"/>
    <mergeCell ref="W20:X20"/>
    <mergeCell ref="W17:X17"/>
    <mergeCell ref="B11:B12"/>
    <mergeCell ref="A11:A12"/>
    <mergeCell ref="W40:X40"/>
    <mergeCell ref="A38:X38"/>
    <mergeCell ref="W29:X29"/>
    <mergeCell ref="W30:X30"/>
    <mergeCell ref="A21:A23"/>
    <mergeCell ref="W34:X34"/>
    <mergeCell ref="W25:X25"/>
    <mergeCell ref="A28:A30"/>
    <mergeCell ref="B31:X31"/>
    <mergeCell ref="W32:X32"/>
    <mergeCell ref="W36:X36"/>
    <mergeCell ref="B37:X37"/>
    <mergeCell ref="W14:X14"/>
    <mergeCell ref="W11:X11"/>
    <mergeCell ref="W28:X28"/>
    <mergeCell ref="B28:B30"/>
    <mergeCell ref="A26:A27"/>
    <mergeCell ref="B26:B27"/>
    <mergeCell ref="A34:A36"/>
    <mergeCell ref="B34:B36"/>
    <mergeCell ref="W33:X33"/>
    <mergeCell ref="W26:X26"/>
    <mergeCell ref="W27:X27"/>
    <mergeCell ref="A120:A121"/>
    <mergeCell ref="W119:X119"/>
    <mergeCell ref="W115:X115"/>
    <mergeCell ref="W116:X116"/>
    <mergeCell ref="A100:A103"/>
    <mergeCell ref="A107:A109"/>
    <mergeCell ref="B107:B109"/>
    <mergeCell ref="W109:X109"/>
    <mergeCell ref="B110:B112"/>
    <mergeCell ref="A110:A112"/>
    <mergeCell ref="W112:X112"/>
    <mergeCell ref="B120:B122"/>
    <mergeCell ref="W122:X122"/>
    <mergeCell ref="W100:X100"/>
    <mergeCell ref="W114:X114"/>
    <mergeCell ref="W101:X101"/>
    <mergeCell ref="A82:A85"/>
    <mergeCell ref="A86:A89"/>
    <mergeCell ref="A69:A72"/>
    <mergeCell ref="W74:X74"/>
    <mergeCell ref="W93:X93"/>
    <mergeCell ref="W94:X94"/>
    <mergeCell ref="AC101:AC104"/>
    <mergeCell ref="W45:X45"/>
    <mergeCell ref="W48:X48"/>
    <mergeCell ref="A59:X59"/>
    <mergeCell ref="B100:B102"/>
    <mergeCell ref="W99:X99"/>
    <mergeCell ref="W102:X102"/>
    <mergeCell ref="W65:X65"/>
    <mergeCell ref="W70:X70"/>
    <mergeCell ref="W76:X76"/>
    <mergeCell ref="W77:X77"/>
    <mergeCell ref="W72:X72"/>
    <mergeCell ref="W71:X71"/>
    <mergeCell ref="W66:X66"/>
    <mergeCell ref="A73:X73"/>
    <mergeCell ref="W75:X75"/>
    <mergeCell ref="W69:X69"/>
    <mergeCell ref="A63:X63"/>
    <mergeCell ref="A61:A62"/>
    <mergeCell ref="B61:B62"/>
    <mergeCell ref="W61:X61"/>
    <mergeCell ref="W58:X58"/>
    <mergeCell ref="A46:A49"/>
    <mergeCell ref="B46:B49"/>
    <mergeCell ref="B56:B58"/>
    <mergeCell ref="A56:A58"/>
    <mergeCell ref="W53:X53"/>
    <mergeCell ref="W49:X49"/>
    <mergeCell ref="W52:X52"/>
    <mergeCell ref="W51:X51"/>
    <mergeCell ref="W62:X62"/>
    <mergeCell ref="A50:X50"/>
    <mergeCell ref="W54:X54"/>
    <mergeCell ref="W55:X55"/>
    <mergeCell ref="W47:X47"/>
    <mergeCell ref="W46:X46"/>
    <mergeCell ref="W35:X35"/>
    <mergeCell ref="W68:X68"/>
    <mergeCell ref="W78:X78"/>
    <mergeCell ref="W43:X43"/>
    <mergeCell ref="W42:X42"/>
    <mergeCell ref="W41:X41"/>
    <mergeCell ref="W44:X44"/>
    <mergeCell ref="W39:X39"/>
    <mergeCell ref="W67:X67"/>
    <mergeCell ref="W60:X60"/>
    <mergeCell ref="W64:X64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  <ignoredErrors>
    <ignoredError sqref="H116:V116 X116" numberStoredAsText="1"/>
    <ignoredError sqref="F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2024-04-02T14:08:46Z</dcterms:modified>
</cp:coreProperties>
</file>