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filterPrivacy="1" defaultThemeVersion="124226"/>
  <xr:revisionPtr revIDLastSave="0" documentId="13_ncr:1_{1361F4F9-0C86-424C-A457-A562226C09E6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отчёт" sheetId="12" r:id="rId1"/>
  </sheets>
  <calcPr calcId="191029"/>
</workbook>
</file>

<file path=xl/calcChain.xml><?xml version="1.0" encoding="utf-8"?>
<calcChain xmlns="http://schemas.openxmlformats.org/spreadsheetml/2006/main">
  <c r="F177" i="12" l="1"/>
  <c r="E177" i="12"/>
  <c r="D177" i="12"/>
  <c r="G143" i="12"/>
  <c r="F143" i="12"/>
  <c r="E144" i="12"/>
  <c r="F144" i="12"/>
  <c r="G144" i="12"/>
  <c r="D144" i="12"/>
  <c r="E143" i="12"/>
  <c r="D143" i="12"/>
  <c r="G131" i="12"/>
  <c r="F131" i="12"/>
  <c r="E131" i="12"/>
  <c r="E130" i="12" s="1"/>
  <c r="G130" i="12"/>
  <c r="E132" i="12"/>
  <c r="F132" i="12"/>
  <c r="F130" i="12" s="1"/>
  <c r="G132" i="12"/>
  <c r="E133" i="12"/>
  <c r="F133" i="12"/>
  <c r="G133" i="12"/>
  <c r="D133" i="12"/>
  <c r="E128" i="12"/>
  <c r="E127" i="12" s="1"/>
  <c r="F128" i="12"/>
  <c r="G128" i="12"/>
  <c r="G127" i="12" s="1"/>
  <c r="E129" i="12"/>
  <c r="F129" i="12"/>
  <c r="F127" i="12" s="1"/>
  <c r="G129" i="12"/>
  <c r="D129" i="12"/>
  <c r="D128" i="12"/>
  <c r="E111" i="12"/>
  <c r="F111" i="12"/>
  <c r="G111" i="12"/>
  <c r="E112" i="12"/>
  <c r="E110" i="12" s="1"/>
  <c r="F112" i="12"/>
  <c r="G112" i="12"/>
  <c r="G110" i="12" s="1"/>
  <c r="E113" i="12"/>
  <c r="F113" i="12"/>
  <c r="G113" i="12"/>
  <c r="D113" i="12"/>
  <c r="D112" i="12"/>
  <c r="G95" i="12"/>
  <c r="F95" i="12"/>
  <c r="D96" i="12"/>
  <c r="E96" i="12"/>
  <c r="F96" i="12"/>
  <c r="G96" i="12"/>
  <c r="E95" i="12"/>
  <c r="G94" i="12"/>
  <c r="D95" i="12"/>
  <c r="E66" i="12"/>
  <c r="F66" i="12"/>
  <c r="G66" i="12"/>
  <c r="E67" i="12"/>
  <c r="F67" i="12"/>
  <c r="G67" i="12"/>
  <c r="D67" i="12"/>
  <c r="D66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51" i="12"/>
  <c r="F51" i="12"/>
  <c r="E51" i="12"/>
  <c r="D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Q53" i="12"/>
  <c r="R53" i="12"/>
  <c r="S53" i="12"/>
  <c r="T53" i="12"/>
  <c r="U53" i="12"/>
  <c r="V53" i="12"/>
  <c r="D53" i="12"/>
  <c r="D52" i="12"/>
  <c r="G23" i="12"/>
  <c r="F23" i="12"/>
  <c r="E23" i="12"/>
  <c r="E24" i="12"/>
  <c r="F24" i="12"/>
  <c r="G24" i="12"/>
  <c r="D23" i="12"/>
  <c r="E94" i="12" l="1"/>
  <c r="F110" i="12"/>
  <c r="F94" i="12"/>
  <c r="F65" i="12"/>
  <c r="G65" i="12"/>
  <c r="E65" i="12"/>
  <c r="E174" i="12"/>
  <c r="E173" i="12" s="1"/>
  <c r="F174" i="12"/>
  <c r="G174" i="12"/>
  <c r="E175" i="12"/>
  <c r="F175" i="12"/>
  <c r="G175" i="12"/>
  <c r="D175" i="12"/>
  <c r="F168" i="12"/>
  <c r="E168" i="12"/>
  <c r="G168" i="12"/>
  <c r="E169" i="12"/>
  <c r="F169" i="12"/>
  <c r="F167" i="12" s="1"/>
  <c r="G169" i="12"/>
  <c r="D168" i="12"/>
  <c r="E148" i="12"/>
  <c r="E147" i="12" s="1"/>
  <c r="F148" i="12"/>
  <c r="F147" i="12" s="1"/>
  <c r="G148" i="12"/>
  <c r="G147" i="12" s="1"/>
  <c r="H148" i="12"/>
  <c r="H147" i="12" s="1"/>
  <c r="I148" i="12"/>
  <c r="I147" i="12" s="1"/>
  <c r="J148" i="12"/>
  <c r="J147" i="12" s="1"/>
  <c r="K148" i="12"/>
  <c r="K147" i="12" s="1"/>
  <c r="L148" i="12"/>
  <c r="L147" i="12" s="1"/>
  <c r="M148" i="12"/>
  <c r="M147" i="12" s="1"/>
  <c r="N148" i="12"/>
  <c r="N147" i="12" s="1"/>
  <c r="O148" i="12"/>
  <c r="O147" i="12" s="1"/>
  <c r="P148" i="12"/>
  <c r="P147" i="12" s="1"/>
  <c r="Q148" i="12"/>
  <c r="Q147" i="12" s="1"/>
  <c r="R148" i="12"/>
  <c r="R147" i="12" s="1"/>
  <c r="S148" i="12"/>
  <c r="S147" i="12" s="1"/>
  <c r="T148" i="12"/>
  <c r="T147" i="12" s="1"/>
  <c r="U148" i="12"/>
  <c r="U147" i="12" s="1"/>
  <c r="V148" i="12"/>
  <c r="V147" i="12" s="1"/>
  <c r="G142" i="12"/>
  <c r="E121" i="12"/>
  <c r="F121" i="12"/>
  <c r="G121" i="12"/>
  <c r="E122" i="12"/>
  <c r="F122" i="12"/>
  <c r="G122" i="12"/>
  <c r="D121" i="12"/>
  <c r="D122" i="12"/>
  <c r="D111" i="12"/>
  <c r="H113" i="12"/>
  <c r="I113" i="12"/>
  <c r="J113" i="12"/>
  <c r="K113" i="12"/>
  <c r="L113" i="12"/>
  <c r="M113" i="12"/>
  <c r="N113" i="12"/>
  <c r="O113" i="12"/>
  <c r="P113" i="12"/>
  <c r="Q113" i="12"/>
  <c r="R113" i="12"/>
  <c r="S113" i="12"/>
  <c r="T113" i="12"/>
  <c r="U113" i="12"/>
  <c r="V113" i="12"/>
  <c r="E105" i="12"/>
  <c r="F105" i="12"/>
  <c r="G105" i="12"/>
  <c r="D105" i="12"/>
  <c r="E80" i="12"/>
  <c r="F80" i="12"/>
  <c r="G80" i="12"/>
  <c r="E81" i="12"/>
  <c r="F81" i="12"/>
  <c r="G81" i="12"/>
  <c r="D81" i="12"/>
  <c r="E74" i="12"/>
  <c r="D74" i="12"/>
  <c r="E59" i="12"/>
  <c r="F59" i="12"/>
  <c r="G59" i="12"/>
  <c r="H59" i="12"/>
  <c r="I59" i="12"/>
  <c r="J59" i="12"/>
  <c r="K59" i="12"/>
  <c r="L59" i="12"/>
  <c r="M59" i="12"/>
  <c r="N59" i="12"/>
  <c r="O59" i="12"/>
  <c r="P59" i="12"/>
  <c r="Q59" i="12"/>
  <c r="R59" i="12"/>
  <c r="S59" i="12"/>
  <c r="T59" i="12"/>
  <c r="U59" i="12"/>
  <c r="V59" i="12"/>
  <c r="G173" i="12" l="1"/>
  <c r="F173" i="12"/>
  <c r="G167" i="12"/>
  <c r="E167" i="12"/>
  <c r="D142" i="12"/>
  <c r="F142" i="12"/>
  <c r="E142" i="12"/>
  <c r="D110" i="12"/>
  <c r="D120" i="12"/>
  <c r="F120" i="12"/>
  <c r="G120" i="12"/>
  <c r="E120" i="12"/>
  <c r="D132" i="12"/>
  <c r="G79" i="12"/>
  <c r="E79" i="12"/>
  <c r="G50" i="12"/>
  <c r="F79" i="12"/>
  <c r="E50" i="12"/>
  <c r="F50" i="12"/>
  <c r="E30" i="12"/>
  <c r="E29" i="12" s="1"/>
  <c r="F30" i="12"/>
  <c r="F29" i="12" s="1"/>
  <c r="G30" i="12"/>
  <c r="G29" i="12" s="1"/>
  <c r="D30" i="12"/>
  <c r="D29" i="12" s="1"/>
  <c r="E12" i="12"/>
  <c r="E11" i="12" s="1"/>
  <c r="F12" i="12"/>
  <c r="F11" i="12" s="1"/>
  <c r="G12" i="12"/>
  <c r="G11" i="12" s="1"/>
  <c r="D12" i="12"/>
  <c r="D11" i="12" s="1"/>
  <c r="H121" i="12" l="1"/>
  <c r="I121" i="12"/>
  <c r="J121" i="12"/>
  <c r="K121" i="12"/>
  <c r="L121" i="12"/>
  <c r="M121" i="12"/>
  <c r="N121" i="12"/>
  <c r="O121" i="12"/>
  <c r="P121" i="12"/>
  <c r="Q121" i="12"/>
  <c r="R121" i="12"/>
  <c r="S121" i="12"/>
  <c r="T121" i="12"/>
  <c r="U121" i="12"/>
  <c r="V121" i="12"/>
  <c r="H132" i="12"/>
  <c r="I132" i="12"/>
  <c r="J132" i="12"/>
  <c r="K132" i="12"/>
  <c r="L132" i="12"/>
  <c r="M132" i="12"/>
  <c r="N132" i="12"/>
  <c r="O132" i="12"/>
  <c r="P132" i="12"/>
  <c r="Q132" i="12"/>
  <c r="R132" i="12"/>
  <c r="S132" i="12"/>
  <c r="T132" i="12"/>
  <c r="U132" i="12"/>
  <c r="V132" i="12"/>
  <c r="U120" i="12" l="1"/>
  <c r="S120" i="12"/>
  <c r="Q120" i="12"/>
  <c r="O120" i="12"/>
  <c r="M120" i="12"/>
  <c r="K120" i="12"/>
  <c r="I120" i="12"/>
  <c r="V120" i="12"/>
  <c r="T120" i="12"/>
  <c r="R120" i="12"/>
  <c r="P120" i="12"/>
  <c r="N120" i="12"/>
  <c r="L120" i="12"/>
  <c r="J120" i="12"/>
  <c r="H12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D80" i="12"/>
  <c r="D79" i="12" s="1"/>
  <c r="F74" i="12"/>
  <c r="G74" i="12"/>
  <c r="E100" i="12" l="1"/>
  <c r="E179" i="12" s="1"/>
  <c r="F100" i="12"/>
  <c r="F179" i="12" s="1"/>
  <c r="G100" i="12"/>
  <c r="G179" i="12" s="1"/>
  <c r="D100" i="12"/>
  <c r="D179" i="12" s="1"/>
  <c r="D174" i="12" l="1"/>
  <c r="D173" i="12" s="1"/>
  <c r="V173" i="12"/>
  <c r="U173" i="12"/>
  <c r="T173" i="12"/>
  <c r="S173" i="12"/>
  <c r="R173" i="12"/>
  <c r="Q173" i="12"/>
  <c r="P173" i="12"/>
  <c r="O173" i="12"/>
  <c r="N173" i="12"/>
  <c r="M173" i="12"/>
  <c r="L173" i="12"/>
  <c r="K173" i="12"/>
  <c r="J173" i="12"/>
  <c r="I173" i="12"/>
  <c r="H173" i="12"/>
  <c r="D148" i="12"/>
  <c r="D147" i="12" s="1"/>
  <c r="H98" i="12"/>
  <c r="I98" i="12"/>
  <c r="J98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E71" i="12"/>
  <c r="E98" i="12" s="1"/>
  <c r="F71" i="12"/>
  <c r="F98" i="12" s="1"/>
  <c r="G71" i="12"/>
  <c r="G98" i="12" s="1"/>
  <c r="D71" i="12"/>
  <c r="D98" i="12" s="1"/>
  <c r="G70" i="12"/>
  <c r="F70" i="12"/>
  <c r="D59" i="12"/>
  <c r="E99" i="12"/>
  <c r="F99" i="12"/>
  <c r="G99" i="12"/>
  <c r="E97" i="12" l="1"/>
  <c r="D70" i="12"/>
  <c r="E70" i="12"/>
  <c r="G97" i="12"/>
  <c r="F97" i="12"/>
  <c r="D169" i="12" l="1"/>
  <c r="E156" i="12"/>
  <c r="E155" i="12" s="1"/>
  <c r="F156" i="12"/>
  <c r="F155" i="12" s="1"/>
  <c r="G156" i="12"/>
  <c r="G155" i="12" s="1"/>
  <c r="D156" i="12"/>
  <c r="D155" i="12" s="1"/>
  <c r="E152" i="12"/>
  <c r="F152" i="12"/>
  <c r="G152" i="12"/>
  <c r="D152" i="12"/>
  <c r="H127" i="12"/>
  <c r="I127" i="12"/>
  <c r="J127" i="12"/>
  <c r="K127" i="12"/>
  <c r="L127" i="12"/>
  <c r="M127" i="12"/>
  <c r="N127" i="12"/>
  <c r="O127" i="12"/>
  <c r="P127" i="12"/>
  <c r="Q127" i="12"/>
  <c r="R127" i="12"/>
  <c r="S127" i="12"/>
  <c r="T127" i="12"/>
  <c r="U127" i="12"/>
  <c r="V127" i="12"/>
  <c r="V99" i="12"/>
  <c r="V178" i="12" s="1"/>
  <c r="U99" i="12"/>
  <c r="U178" i="12" s="1"/>
  <c r="T99" i="12"/>
  <c r="T178" i="12" s="1"/>
  <c r="S99" i="12"/>
  <c r="S178" i="12" s="1"/>
  <c r="R99" i="12"/>
  <c r="R178" i="12" s="1"/>
  <c r="Q99" i="12"/>
  <c r="Q178" i="12" s="1"/>
  <c r="P99" i="12"/>
  <c r="P178" i="12" s="1"/>
  <c r="O99" i="12"/>
  <c r="O178" i="12" s="1"/>
  <c r="N99" i="12"/>
  <c r="N178" i="12" s="1"/>
  <c r="M99" i="12"/>
  <c r="M178" i="12" s="1"/>
  <c r="L99" i="12"/>
  <c r="L178" i="12" s="1"/>
  <c r="K99" i="12"/>
  <c r="K178" i="12" s="1"/>
  <c r="J99" i="12"/>
  <c r="J178" i="12" s="1"/>
  <c r="I99" i="12"/>
  <c r="I178" i="12" s="1"/>
  <c r="H99" i="12"/>
  <c r="H178" i="12" s="1"/>
  <c r="D99" i="12"/>
  <c r="D97" i="12" s="1"/>
  <c r="E37" i="12"/>
  <c r="F37" i="12"/>
  <c r="G37" i="12"/>
  <c r="D37" i="12"/>
  <c r="E33" i="12"/>
  <c r="E178" i="12" s="1"/>
  <c r="F33" i="12"/>
  <c r="F178" i="12" s="1"/>
  <c r="G33" i="12"/>
  <c r="G178" i="12" s="1"/>
  <c r="D24" i="12"/>
  <c r="D33" i="12" s="1"/>
  <c r="D178" i="12" l="1"/>
  <c r="G36" i="12"/>
  <c r="F36" i="12"/>
  <c r="E36" i="12"/>
  <c r="D36" i="12"/>
  <c r="D127" i="12"/>
  <c r="D131" i="12"/>
  <c r="D130" i="12" s="1"/>
  <c r="D50" i="12"/>
  <c r="D167" i="12"/>
  <c r="D94" i="12"/>
  <c r="D65" i="12"/>
  <c r="D62" i="12" s="1"/>
  <c r="F62" i="12"/>
  <c r="G62" i="12"/>
  <c r="E62" i="12"/>
  <c r="G32" i="12"/>
  <c r="G177" i="12" s="1"/>
  <c r="G176" i="12" s="1"/>
  <c r="E32" i="12"/>
  <c r="E176" i="12" s="1"/>
  <c r="D32" i="12"/>
  <c r="F32" i="12"/>
  <c r="F176" i="12" s="1"/>
  <c r="H131" i="12" l="1"/>
  <c r="H130" i="12" s="1"/>
  <c r="I131" i="12"/>
  <c r="I130" i="12" s="1"/>
  <c r="J131" i="12"/>
  <c r="J130" i="12" s="1"/>
  <c r="K131" i="12"/>
  <c r="K130" i="12" s="1"/>
  <c r="L131" i="12"/>
  <c r="L130" i="12" s="1"/>
  <c r="M131" i="12"/>
  <c r="M130" i="12" s="1"/>
  <c r="N131" i="12"/>
  <c r="N130" i="12" s="1"/>
  <c r="O131" i="12"/>
  <c r="O130" i="12" s="1"/>
  <c r="P131" i="12"/>
  <c r="P130" i="12" s="1"/>
  <c r="Q131" i="12"/>
  <c r="Q130" i="12" s="1"/>
  <c r="R131" i="12"/>
  <c r="R130" i="12" s="1"/>
  <c r="S131" i="12"/>
  <c r="S130" i="12" s="1"/>
  <c r="T131" i="12"/>
  <c r="T130" i="12" s="1"/>
  <c r="U131" i="12"/>
  <c r="U130" i="12" s="1"/>
  <c r="V131" i="12"/>
  <c r="V130" i="12" s="1"/>
  <c r="H157" i="12"/>
  <c r="I157" i="12"/>
  <c r="J157" i="12"/>
  <c r="K157" i="12"/>
  <c r="L157" i="12"/>
  <c r="M157" i="12"/>
  <c r="N157" i="12"/>
  <c r="O157" i="12"/>
  <c r="P157" i="12"/>
  <c r="Q157" i="12"/>
  <c r="R157" i="12"/>
  <c r="S157" i="12"/>
  <c r="T157" i="12"/>
  <c r="U157" i="12"/>
  <c r="V157" i="12"/>
  <c r="E158" i="12"/>
  <c r="F158" i="12"/>
  <c r="G158" i="12"/>
  <c r="H158" i="12"/>
  <c r="I158" i="12"/>
  <c r="J158" i="12"/>
  <c r="K158" i="12"/>
  <c r="L158" i="12"/>
  <c r="M158" i="12"/>
  <c r="N158" i="12"/>
  <c r="O158" i="12"/>
  <c r="P158" i="12"/>
  <c r="Q158" i="12"/>
  <c r="R158" i="12"/>
  <c r="S158" i="12"/>
  <c r="T158" i="12"/>
  <c r="U158" i="12"/>
  <c r="V158" i="12"/>
  <c r="D158" i="12"/>
  <c r="D176" i="12" l="1"/>
  <c r="H143" i="12" l="1"/>
  <c r="I143" i="12"/>
  <c r="J143" i="12"/>
  <c r="K143" i="12"/>
  <c r="L143" i="12"/>
  <c r="M143" i="12"/>
  <c r="N143" i="12"/>
  <c r="O143" i="12"/>
  <c r="P143" i="12"/>
  <c r="Q143" i="12"/>
  <c r="R143" i="12"/>
  <c r="S143" i="12"/>
  <c r="T143" i="12"/>
  <c r="U143" i="12"/>
  <c r="V143" i="12"/>
  <c r="U177" i="12" l="1"/>
  <c r="U176" i="12" s="1"/>
  <c r="U142" i="12"/>
  <c r="S177" i="12"/>
  <c r="S176" i="12" s="1"/>
  <c r="S142" i="12"/>
  <c r="Q177" i="12"/>
  <c r="Q176" i="12" s="1"/>
  <c r="Q142" i="12"/>
  <c r="O177" i="12"/>
  <c r="O176" i="12" s="1"/>
  <c r="O142" i="12"/>
  <c r="M177" i="12"/>
  <c r="M176" i="12" s="1"/>
  <c r="M142" i="12"/>
  <c r="K177" i="12"/>
  <c r="K176" i="12" s="1"/>
  <c r="K142" i="12"/>
  <c r="I177" i="12"/>
  <c r="I176" i="12" s="1"/>
  <c r="I142" i="12"/>
  <c r="V177" i="12"/>
  <c r="V176" i="12" s="1"/>
  <c r="V142" i="12"/>
  <c r="T177" i="12"/>
  <c r="T176" i="12" s="1"/>
  <c r="T142" i="12"/>
  <c r="R177" i="12"/>
  <c r="R176" i="12" s="1"/>
  <c r="R142" i="12"/>
  <c r="P177" i="12"/>
  <c r="P176" i="12" s="1"/>
  <c r="P142" i="12"/>
  <c r="N177" i="12"/>
  <c r="N176" i="12" s="1"/>
  <c r="N142" i="12"/>
  <c r="L177" i="12"/>
  <c r="L176" i="12" s="1"/>
  <c r="L142" i="12"/>
  <c r="J177" i="12"/>
  <c r="J176" i="12" s="1"/>
  <c r="J142" i="12"/>
  <c r="H177" i="12"/>
  <c r="H176" i="12" s="1"/>
  <c r="H142" i="12"/>
  <c r="F31" i="12" l="1"/>
  <c r="G31" i="12"/>
  <c r="E31" i="12"/>
  <c r="H151" i="12" l="1"/>
  <c r="I151" i="12"/>
  <c r="J151" i="12"/>
  <c r="K151" i="12"/>
  <c r="L151" i="12"/>
  <c r="M151" i="12"/>
  <c r="N151" i="12"/>
  <c r="O151" i="12"/>
  <c r="P151" i="12"/>
  <c r="Q151" i="12"/>
  <c r="R151" i="12"/>
  <c r="S151" i="12"/>
  <c r="T151" i="12"/>
  <c r="U151" i="12"/>
  <c r="V151" i="12"/>
  <c r="E151" i="12"/>
  <c r="F151" i="12"/>
  <c r="G151" i="12"/>
  <c r="D151" i="12"/>
  <c r="G22" i="12" l="1"/>
  <c r="D22" i="12"/>
  <c r="H12" i="12"/>
  <c r="H23" i="12" s="1"/>
  <c r="I12" i="12"/>
  <c r="I23" i="12" s="1"/>
  <c r="J12" i="12"/>
  <c r="J23" i="12" s="1"/>
  <c r="K12" i="12"/>
  <c r="K23" i="12" s="1"/>
  <c r="L12" i="12"/>
  <c r="L23" i="12" s="1"/>
  <c r="M12" i="12"/>
  <c r="M23" i="12" s="1"/>
  <c r="N12" i="12"/>
  <c r="N23" i="12" s="1"/>
  <c r="O12" i="12"/>
  <c r="O23" i="12" s="1"/>
  <c r="P12" i="12"/>
  <c r="P23" i="12" s="1"/>
  <c r="Q12" i="12"/>
  <c r="Q23" i="12" s="1"/>
  <c r="R12" i="12"/>
  <c r="R23" i="12" s="1"/>
  <c r="S12" i="12"/>
  <c r="S23" i="12" s="1"/>
  <c r="T12" i="12"/>
  <c r="T23" i="12" s="1"/>
  <c r="U12" i="12"/>
  <c r="U23" i="12" s="1"/>
  <c r="V12" i="12"/>
  <c r="V23" i="12" s="1"/>
  <c r="F22" i="12" l="1"/>
  <c r="E22" i="12"/>
  <c r="D31" i="12" l="1"/>
</calcChain>
</file>

<file path=xl/sharedStrings.xml><?xml version="1.0" encoding="utf-8"?>
<sst xmlns="http://schemas.openxmlformats.org/spreadsheetml/2006/main" count="448" uniqueCount="224">
  <si>
    <t>Источник финансирования</t>
  </si>
  <si>
    <t>№ п/п</t>
  </si>
  <si>
    <t xml:space="preserve">о реализации  муниципальных программ, </t>
  </si>
  <si>
    <t>Отчёт</t>
  </si>
  <si>
    <t>Мероприятия*</t>
  </si>
  <si>
    <t xml:space="preserve">Утвержденный объем финансирования </t>
  </si>
  <si>
    <t>Лимиты</t>
  </si>
  <si>
    <t>Исполнено</t>
  </si>
  <si>
    <t>произведённые кассовые расходы</t>
  </si>
  <si>
    <t xml:space="preserve">фактическое финансирование  </t>
  </si>
  <si>
    <t>Развитие информационной системы управления муниципальными финансами</t>
  </si>
  <si>
    <t>Всего по программе</t>
  </si>
  <si>
    <t>бюджет Мурманской области</t>
  </si>
  <si>
    <t>Всего, в т.ч.</t>
  </si>
  <si>
    <t>Всего по подпрограмме</t>
  </si>
  <si>
    <t>тыс. руб.</t>
  </si>
  <si>
    <t>Комплекс мероприятий, направленных на развитие массового спорта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</si>
  <si>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</si>
  <si>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Всего по муниципальным программам</t>
  </si>
  <si>
    <r>
      <t xml:space="preserve">Оценка выполнения </t>
    </r>
    <r>
      <rPr>
        <sz val="11.5"/>
        <color theme="1"/>
        <rFont val="Times New Roman"/>
        <family val="1"/>
        <charset val="204"/>
      </rPr>
      <t>(краткое описание исполнения программы; либо причины неисполнения)</t>
    </r>
  </si>
  <si>
    <t xml:space="preserve">Исполнено на 0,0%. </t>
  </si>
  <si>
    <t>Исполнено на 0,0%</t>
  </si>
  <si>
    <t>Всего:</t>
  </si>
  <si>
    <t>Подпрограмма 1 "Физическая культура и спорт города Кола"</t>
  </si>
  <si>
    <t>бюджет г. Кола</t>
  </si>
  <si>
    <t>Подпрограмма 2 "Культура города Кола"</t>
  </si>
  <si>
    <t xml:space="preserve">Обеспечение деятельности городской библиотеки </t>
  </si>
  <si>
    <t xml:space="preserve"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</t>
  </si>
  <si>
    <t>Расходы бюджета города Колы на софинансирование расходов, направляемых на оплату труда и начисления на выплаты по оплате труда работникам муниципальных учреждений</t>
  </si>
  <si>
    <t>Обеспечение деятельности МБУК "Музей истории города Колы"</t>
  </si>
  <si>
    <t>бюджет  Мурманской области</t>
  </si>
  <si>
    <t>Подпрограмма 3 "Развитие потенциала молодёжи города Колы"</t>
  </si>
  <si>
    <t>Муниципальная программа "Экологическая безопасность города Колы"</t>
  </si>
  <si>
    <t>Ликвидация несанкционированных свалок на территории  муниципального образования городское поселение Кола</t>
  </si>
  <si>
    <t xml:space="preserve">Санитарное содержание и ремонт городских объектов </t>
  </si>
  <si>
    <t>Содержание мест захоронения, организация ритуальных услуг</t>
  </si>
  <si>
    <t>Мероприятия по озеленению территории города</t>
  </si>
  <si>
    <t>Расходы на уличное освещение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</si>
  <si>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</si>
  <si>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Содержание, ремонт, восстановление технико-эксплуатационных качеств элементов обустройства дорог</t>
  </si>
  <si>
    <t>Обеспечение безопасности движения  на автомобильных дорогах общего пользования местного значения</t>
  </si>
  <si>
    <t>Обслуживание и ремонт светофорных объектов</t>
  </si>
  <si>
    <t>Региональный проект "Дорожная сеть"</t>
  </si>
  <si>
    <t xml:space="preserve">Расходы бюджета города Колы на финансовое обеспечение дорожной деятельности в рамках реализации национального проекта "Безопасные и качественные автомобильные дороги" </t>
  </si>
  <si>
    <t xml:space="preserve">Подпрограмма 4 "Формирование современной городской среды" </t>
  </si>
  <si>
    <t>Региональный проект "Формирование комфортной городской среды"</t>
  </si>
  <si>
    <t>Расходы бюджета города Колы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</si>
  <si>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Фё</t>
  </si>
  <si>
    <t xml:space="preserve"> </t>
  </si>
  <si>
    <t xml:space="preserve">Подпрограмма 5 "Содержание и ремонт многоквартирных домов в городе Кола" </t>
  </si>
  <si>
    <t>Оплата взносов за капитальный ремонт муниципального жилищного фонда</t>
  </si>
  <si>
    <t>Субсидия юридическим лицам и индивидуальным предпринимателям, осуществляющим деятельность по управлению многоквартирными домами или привлекаемым к выполнению работ в рамках задач по управлению многоквартирными домами, в целях поддержки местных инициатив, на территории городского поселения Кола Кольского района</t>
  </si>
  <si>
    <t>Субсидия 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</si>
  <si>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Расходы бюджета г. Колы на оплату взносов на капитальный ремонт за муниципальный жилой фонд </t>
  </si>
  <si>
    <t xml:space="preserve">Подпрограмма 1 "Комплексное развитие систем коммунальной инфраструктуры города Кола" </t>
  </si>
  <si>
    <t>Развитие системы обращения с коммунальными отходами</t>
  </si>
  <si>
    <t>Подпрограмма 2 "Подготовка объектов и систем жизнеобеспечения к работе в отопительный период на территории города Кола"</t>
  </si>
  <si>
    <t>Разработка проектной и проектно-сметной документации, экспертиза проектной и проектно-сметной документации объектов коммунальной инфраструктуры</t>
  </si>
  <si>
    <t>Содержание модульных электрических тепловых пунктов и наружных сетей</t>
  </si>
  <si>
    <t>Расходы на возмещение тепловых потерь, возникающих в тепловых сетях, находящихся в муниципальной собственности, в связи с организацией теплоснабжения и горячего водоснабжения населения</t>
  </si>
  <si>
    <t>Подпрограмма 3 "Управление городским хозяйством"</t>
  </si>
  <si>
    <t xml:space="preserve">Расходы на содержание муниципального учреждения </t>
  </si>
  <si>
    <t>Оценка недвижимости, признание прав и регулирование отношений по муниципальной собственности</t>
  </si>
  <si>
    <t>Оплата жилищно-коммунальных услуг за пустующий муниципальный жилищный фонд и нежилые помещения</t>
  </si>
  <si>
    <t>Содержание и ремонт объектов муниципальной собственности</t>
  </si>
  <si>
    <t xml:space="preserve">Реализации мероприятий по обеспечению жильем молодых семей </t>
  </si>
  <si>
    <t>Проведение землеустроительных работ</t>
  </si>
  <si>
    <t xml:space="preserve">Муниципальная программа "Управление муниципальными финансами города Кола" </t>
  </si>
  <si>
    <t>Выплаты пенсии за выслугу лет лицам, замещавшим должности муниципальной службы в муниципальном образовании городское поселение Кола</t>
  </si>
  <si>
    <t>Расходы на обеспечение деятельности муниципальных учреждений на выполнение муниципальных функций (материально-техническое обеспечение)</t>
  </si>
  <si>
    <t>Расходы на публикацию муниципальных правовых актов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</si>
  <si>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</si>
  <si>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</si>
  <si>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Расходы бюджета города Колы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</si>
  <si>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действующих в муниципальном образовании г. Кола </t>
  </si>
  <si>
    <t>Выполнение работ  по оценке технического состояния ровности асфальтобетонного покрытия после проведения ремонтных работ</t>
  </si>
  <si>
    <t>Расходы бюджета города Колы на подготовку к отопительному периоду</t>
  </si>
  <si>
    <t>Всего</t>
  </si>
  <si>
    <t xml:space="preserve">Подпрограмма 2 "Содержание и ремонт улично-дрожной сети города Кола" </t>
  </si>
  <si>
    <t>Методическое обеспечение мероприятий (разработка, изготовление, размещение наглядной агитации по профилактике здорового образа жизни)</t>
  </si>
  <si>
    <t>бюджет Кольского района</t>
  </si>
  <si>
    <t xml:space="preserve">Подпрограмма 3 "Обеспечение доступной среды для инвалидов на территории города Кола" </t>
  </si>
  <si>
    <t>Реализация мероприятий по обеспечению доступности городских объектов для инвалидов</t>
  </si>
  <si>
    <t>Текущий ремонт муниципального жилищного фонда</t>
  </si>
  <si>
    <t>Разработка и корректировка градостроительной документации</t>
  </si>
  <si>
    <t xml:space="preserve">Муниципальная программа "Обеспечение первичных мер пожарной безопасности на территории городского поселения Кола Кольского района" </t>
  </si>
  <si>
    <t>Проведение городских праздничных и культурно-досуговых мероприятий</t>
  </si>
  <si>
    <t>Предоставление субсидий социально ориентированным некоммерческим организациям в целях организации и проведения массовых мероприятий с жителями города Колы</t>
  </si>
  <si>
    <t>Снос ветхих, аварийных зданий и сооружений, незаконных построек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</si>
  <si>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</si>
  <si>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Субсидии 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</si>
  <si>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Исполнено на 100%</t>
  </si>
  <si>
    <t xml:space="preserve">Исполнено на 100%. </t>
  </si>
  <si>
    <t>Расходы бюджета города Колы на планировку территорий, 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</si>
  <si>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>Муниципальная программа  "Управление муниципальным имуществом города Кола"</t>
  </si>
  <si>
    <t>Проведение мероприятий по работе с детьми и молодежью</t>
  </si>
  <si>
    <t>Организация временного трудоустройства несовершеннолетних граждан в возрасте от 14 до 18 лет в летний период и свободное от основной учёбы время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</si>
  <si>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благоустройство территории поселения)</t>
  </si>
  <si>
    <t xml:space="preserve">Подпрограмма 1 "Комплексное благоустройство города" </t>
  </si>
  <si>
    <t>Исполнено на 3,7%</t>
  </si>
  <si>
    <t>Иные межбюджетные трансферты бюджетам муниципальных образований на финансовое обеспечение дорожной деятельности в рамках реализации национального проекта "Безопасные и качественные автомобильные дороги" за счет средств дорожного фонда</t>
  </si>
  <si>
    <t>Исполнено на 79,1%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</si>
  <si>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(мероприятия по благоустройству дворовых и общественных территорий)</t>
  </si>
  <si>
    <t xml:space="preserve">Расходы бюджета города Колы на реализацию проектов по поддержке местных инициатив (Проект 1 "Ремонт входных групп и подъездов дома № 21 по улице Победы") </t>
  </si>
  <si>
    <t xml:space="preserve">Расходы бюджета города Колы на реализацию проектов по поддержке местных инициатив (Проект 2 "Ремонт входных групп и подъездов дома № 10 по улице Защитников Заполярья") </t>
  </si>
  <si>
    <t xml:space="preserve">Расходы бюджета города Колы на реализацию проектов по поддержке местных инициатив (Проект 3 "Ремонт входных групп и подъездов дома № 47 по проспекту Советский") </t>
  </si>
  <si>
    <t xml:space="preserve">Расходы бюджета города Колы на реализацию проектов по поддержке местных инициатив (Проект 4 "Ремонт входных групп и подъездов дома № 43 по проспекту Советский") 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</si>
  <si>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обеспечение функционирования объектов коммунальной инфраструктуры)</t>
  </si>
  <si>
    <t>Региональный проект "Жилье"</t>
  </si>
  <si>
    <t>Субсидия на обеспечение объектами коммунальной и дорожной инфраструктуры земельных участков, предоставленных на безвозмездной основе многодетным семьям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</si>
  <si>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обеспечение безаварийного содержания объектов жилищно-коммунального хозяйства города Колы)</t>
  </si>
  <si>
    <t xml:space="preserve">Исполнено на 1,6%. 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</si>
  <si>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содержание муниципального учреждения)</t>
  </si>
  <si>
    <t>1090,3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</si>
  <si>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содержание, текущий и капитальный ремонт муниципального имущества)</t>
  </si>
  <si>
    <t>Исполнено на 11,3%</t>
  </si>
  <si>
    <t xml:space="preserve">Муниципальная программа "Обеспечение жильём молодых семей города Кола" </t>
  </si>
  <si>
    <t xml:space="preserve">Муниципальная программа "Управление земельными ресурсами города Кола" </t>
  </si>
  <si>
    <t xml:space="preserve">Муниципальная программа "Муниципальное управление города Кола" </t>
  </si>
  <si>
    <t>Комплекс мероприятий, направленных на повышение уровня противопожарной безопасности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</si>
  <si>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(обеспечение первичных мер пожарной безопасности в части обустройства г. Колы пожарными резервуарами)</t>
  </si>
  <si>
    <t xml:space="preserve">Муниципальная программа "Развитие и повышение качества человеческого потенциала" </t>
  </si>
  <si>
    <t xml:space="preserve">Муниципальная программа "Обеспечение комфортных условий проживания населения города Кола" </t>
  </si>
  <si>
    <t xml:space="preserve">Муниципальная программа "Обеспечение эффективного функционирования городского хозяйства" </t>
  </si>
  <si>
    <t xml:space="preserve">за 2 квартал 2022 года </t>
  </si>
  <si>
    <t>Исполнено на 42,9%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</si>
  <si>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 - МБУК "Кольская центральная детская библиотека"</t>
  </si>
  <si>
    <t xml:space="preserve">Исполнено на 45,7%. </t>
  </si>
  <si>
    <t xml:space="preserve">Исполнено на 23,8%. </t>
  </si>
  <si>
    <t xml:space="preserve">Исполнено на 51,9%. </t>
  </si>
  <si>
    <t xml:space="preserve">Исполнено на 50,0%. </t>
  </si>
  <si>
    <t xml:space="preserve">Исполнено на 50%. </t>
  </si>
  <si>
    <t xml:space="preserve">Исполнено на 59,6%. </t>
  </si>
  <si>
    <t>Исполнено на 53,9%</t>
  </si>
  <si>
    <t>Исполнено на 54,2%</t>
  </si>
  <si>
    <t>Исполнено на 50,0%</t>
  </si>
  <si>
    <t>Исполнено на 53,8%</t>
  </si>
  <si>
    <t>Исполнено на 27,0%</t>
  </si>
  <si>
    <t>Исполнено на 53,1%</t>
  </si>
  <si>
    <t>Исполнено на 53,4%</t>
  </si>
  <si>
    <t>Выявление, эвакуация, хранение брошенных и (или) разукомплектованных транспортных средств на территории городского поселения Кола</t>
  </si>
  <si>
    <t>Субсидии бюджетам муниципальных образований на осуществление работ по сохранению памятников Великой Отечественной войне</t>
  </si>
  <si>
    <t>Расходы бюджета города Колы на осуществление работ по сохранению памятников Великой Отечественной войны</t>
  </si>
  <si>
    <t>Исполнено на 70,3%</t>
  </si>
  <si>
    <t>Исполнено на 12,2%</t>
  </si>
  <si>
    <t>Исполнено на 52,4%</t>
  </si>
  <si>
    <t>Исполнено на 29,5%</t>
  </si>
  <si>
    <t>Исполнено на 52,7%</t>
  </si>
  <si>
    <t>Исполнено на 54,8%</t>
  </si>
  <si>
    <t>Исполнено на 60,9%</t>
  </si>
  <si>
    <t>Исполнено на 20,5%</t>
  </si>
  <si>
    <t>Расходы бюджета  города Колы на планировку территорий, 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</si>
  <si>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>Исполнено на 45,9%</t>
  </si>
  <si>
    <t xml:space="preserve">Исполнено на 40,8% </t>
  </si>
  <si>
    <t xml:space="preserve">Исполнено на 36,9% </t>
  </si>
  <si>
    <t>Исполнено на 31,9%</t>
  </si>
  <si>
    <t>Исполнено на 26,3%</t>
  </si>
  <si>
    <t>Исполнено на 40,6%</t>
  </si>
  <si>
    <t>Исполнено на 13,3%</t>
  </si>
  <si>
    <t>Исполнено на 21,0%</t>
  </si>
  <si>
    <t>Исполнено на 11,9%</t>
  </si>
  <si>
    <t>Исполнено на 14,8%</t>
  </si>
  <si>
    <t>Исполнено на 8,1%</t>
  </si>
  <si>
    <t>Техническое обследование многоквартирных домов</t>
  </si>
  <si>
    <t>Субсидия управляющим организациям, которым предоставлена лицензия на осуществление деятельности по управлению многоквартирными домами, и товариществам собственников жилья на обеспечение затрат на проведение аварийных работ капитального ремонта общего имущества многоквртирных домов</t>
  </si>
  <si>
    <t>Субсидия из областного бюджета местным бюджетам на реализацию проектов по поддержке местных инициатив</t>
  </si>
  <si>
    <t>Исполнено на 60,3%</t>
  </si>
  <si>
    <t>Исполнено на 40,4%</t>
  </si>
  <si>
    <t>Исполнено на 65,1%</t>
  </si>
  <si>
    <t>Исполнено на 26,9%</t>
  </si>
  <si>
    <t>Исполнено на 29,8%</t>
  </si>
  <si>
    <t>Исполнено на 12,8%</t>
  </si>
  <si>
    <t>Исполнено на 25,5%</t>
  </si>
  <si>
    <t>Исполнено на 28,0%</t>
  </si>
  <si>
    <t xml:space="preserve">Исполнено на 12,9%. </t>
  </si>
  <si>
    <t xml:space="preserve">Исполнено на 52,7%. </t>
  </si>
  <si>
    <t>Субсидия из областного бюджета бюджетам муниципальных образований на обеспечение инженерной инфраструктуры земельных участков, на которых планируется реализация проектов развития индивидуального жилищного строительства, или земельных участков, предоставленных многодетным семьям и расположенных в общем или смежном с такими земельными участками кадастровом квартале</t>
  </si>
  <si>
    <t>Расходы бюджета города Колы на обеспечение инженерной инфраструктуры земельных участков, на которых планируется реализация проектов развития индивидуального жилищного строительства</t>
  </si>
  <si>
    <t xml:space="preserve">Исполнено на 67,1%. </t>
  </si>
  <si>
    <t xml:space="preserve">Исполнено на 5,2%. </t>
  </si>
  <si>
    <t xml:space="preserve">Исполнено на 29,3%. </t>
  </si>
  <si>
    <t>Исполнено на 4,4%</t>
  </si>
  <si>
    <t xml:space="preserve">Исполнено на 3,7%. </t>
  </si>
  <si>
    <t xml:space="preserve">Исполнено на 13,3%. </t>
  </si>
  <si>
    <t xml:space="preserve">Исполнено на 35,3%. </t>
  </si>
  <si>
    <t xml:space="preserve">Исполнено на 19,3%. </t>
  </si>
  <si>
    <t xml:space="preserve">Исполнено на 19,1%. </t>
  </si>
  <si>
    <t>Исполнено на 18,0%</t>
  </si>
  <si>
    <t>Исполнено на 33,0%</t>
  </si>
  <si>
    <t>Исполнено на 72,8%</t>
  </si>
  <si>
    <t>Исполнено на 31,4%</t>
  </si>
  <si>
    <t>Исполнено на 32,9%</t>
  </si>
  <si>
    <t>Исполнено на 46,1%</t>
  </si>
  <si>
    <t>Исполнено на 20,0%</t>
  </si>
  <si>
    <t>Исполнено на 28,4%</t>
  </si>
  <si>
    <t>Исполнено на 48,9%</t>
  </si>
  <si>
    <t>1483,9</t>
  </si>
  <si>
    <t>1478,8</t>
  </si>
  <si>
    <t>1475,9</t>
  </si>
  <si>
    <t>Капитальный ремонт муниципального жилищного фонда</t>
  </si>
  <si>
    <t>244</t>
  </si>
  <si>
    <t>234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</si>
  <si>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(выявление бесхозных объектов недвижимого имущества, их оценка и признание прав муниципальной собствености)</t>
  </si>
  <si>
    <t>Исполнено на 99,5%</t>
  </si>
  <si>
    <t>Исполнено на 21,5%</t>
  </si>
  <si>
    <t>Исполнено на 50,5%</t>
  </si>
  <si>
    <t>Исполнено на 47,0%</t>
  </si>
  <si>
    <t>Исполнено на 89,0%</t>
  </si>
  <si>
    <t>Исполнено на 51,1%</t>
  </si>
  <si>
    <t>Исполнено на 83,5%</t>
  </si>
  <si>
    <t xml:space="preserve"> Исполнено на 13,8%. </t>
  </si>
  <si>
    <t>Исполнено на 13,8%</t>
  </si>
  <si>
    <t xml:space="preserve">Исполнено на 55,1%. </t>
  </si>
  <si>
    <t xml:space="preserve">Исполнено на 24,9%. </t>
  </si>
  <si>
    <t xml:space="preserve">Исполнено на 38,1%. </t>
  </si>
  <si>
    <t>Исполнено на 38,7%</t>
  </si>
  <si>
    <t xml:space="preserve"> Исполнено на 4,8%. </t>
  </si>
  <si>
    <t xml:space="preserve"> Исполнено на 17,0%. </t>
  </si>
  <si>
    <t>Исполнено на 16,4%</t>
  </si>
  <si>
    <t>Исполнено на 4,8%</t>
  </si>
  <si>
    <t>Исполнено на 17,0%</t>
  </si>
  <si>
    <t>Исполнено на 27,4%</t>
  </si>
  <si>
    <t>Исполнено на 11,7%</t>
  </si>
  <si>
    <t>Исполнено на 52,6%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</si>
</sst>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165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3" fillId="2" borderId="1" xfId="0" applyFont="1" applyFill="1" applyBorder="1"/>
    <xf numFmtId="49" fontId="4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/>
    <xf numFmtId="49" fontId="4" fillId="2" borderId="1" xfId="0" applyNumberFormat="1" applyFont="1" applyFill="1" applyBorder="1"/>
    <xf numFmtId="0" fontId="4" fillId="2" borderId="0" xfId="0" applyFont="1" applyFill="1"/>
    <xf numFmtId="0" fontId="4" fillId="2" borderId="1" xfId="0" applyFont="1" applyFill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/>
    <xf numFmtId="0" fontId="5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/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/>
    <xf numFmtId="49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9" fillId="2" borderId="8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2" borderId="5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219"/>
  <sheetViews>
    <sheetView tabSelected="1" topLeftCell="A16" zoomScale="104" zoomScaleNormal="104" workbookViewId="0">
      <selection activeCell="A217" sqref="A217"/>
    </sheetView>
  </sheetViews>
  <sheetFormatPr defaultRowHeight="15.75" x14ac:dyDescent="0.25"/>
  <cols>
    <col min="1" max="1" width="5.85546875" style="2" customWidth="1"/>
    <col min="2" max="2" width="39" style="2" customWidth="1"/>
    <col min="3" max="3" width="19.5703125" style="2" customWidth="1"/>
    <col min="4" max="4" width="18.5703125" style="2" customWidth="1"/>
    <col min="5" max="5" width="16.5703125" style="2" customWidth="1"/>
    <col min="6" max="6" width="19.7109375" style="2" customWidth="1"/>
    <col min="7" max="7" width="17.5703125" style="2" customWidth="1"/>
    <col min="8" max="22" width="0" style="2" hidden="1" customWidth="1"/>
    <col min="23" max="23" width="9.140625" style="3"/>
    <col min="24" max="24" width="4.42578125" style="3" customWidth="1"/>
    <col min="25" max="28" width="10.5703125" style="2" bestFit="1" customWidth="1"/>
    <col min="29" max="16384" width="9.140625" style="2"/>
  </cols>
  <sheetData>
    <row r="1" spans="1:24" ht="18.75" x14ac:dyDescent="0.3">
      <c r="A1" s="83" t="s">
        <v>3</v>
      </c>
      <c r="B1" s="83"/>
      <c r="C1" s="83"/>
      <c r="D1" s="83"/>
      <c r="E1" s="83"/>
      <c r="F1" s="83"/>
      <c r="G1" s="83"/>
    </row>
    <row r="2" spans="1:24" ht="18.75" x14ac:dyDescent="0.3">
      <c r="A2" s="83" t="s">
        <v>2</v>
      </c>
      <c r="B2" s="83"/>
      <c r="C2" s="83"/>
      <c r="D2" s="83"/>
      <c r="E2" s="83"/>
      <c r="F2" s="83"/>
      <c r="G2" s="83"/>
    </row>
    <row r="3" spans="1:24" ht="18.75" x14ac:dyDescent="0.3">
      <c r="A3" s="83" t="s">
        <v>74</v>
      </c>
      <c r="B3" s="83"/>
      <c r="C3" s="83"/>
      <c r="D3" s="83"/>
      <c r="E3" s="83"/>
      <c r="F3" s="83"/>
      <c r="G3" s="83"/>
    </row>
    <row r="4" spans="1:24" ht="18.75" x14ac:dyDescent="0.3">
      <c r="A4" s="83" t="s">
        <v>124</v>
      </c>
      <c r="B4" s="83"/>
      <c r="C4" s="83"/>
      <c r="D4" s="83"/>
      <c r="E4" s="83"/>
      <c r="F4" s="83"/>
      <c r="G4" s="83"/>
    </row>
    <row r="5" spans="1:24" x14ac:dyDescent="0.25">
      <c r="A5" s="4"/>
      <c r="X5" s="5" t="s">
        <v>15</v>
      </c>
    </row>
    <row r="6" spans="1:24" ht="15.75" customHeight="1" x14ac:dyDescent="0.25">
      <c r="A6" s="84" t="s">
        <v>1</v>
      </c>
      <c r="B6" s="77" t="s">
        <v>4</v>
      </c>
      <c r="C6" s="77" t="s">
        <v>0</v>
      </c>
      <c r="D6" s="65" t="s">
        <v>5</v>
      </c>
      <c r="E6" s="77" t="s">
        <v>6</v>
      </c>
      <c r="F6" s="84" t="s">
        <v>7</v>
      </c>
      <c r="G6" s="8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82" t="s">
        <v>19</v>
      </c>
      <c r="X6" s="82"/>
    </row>
    <row r="7" spans="1:24" ht="60.75" customHeight="1" x14ac:dyDescent="0.25">
      <c r="A7" s="84"/>
      <c r="B7" s="77"/>
      <c r="C7" s="77"/>
      <c r="D7" s="85"/>
      <c r="E7" s="77"/>
      <c r="F7" s="47" t="s">
        <v>9</v>
      </c>
      <c r="G7" s="47" t="s"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82"/>
      <c r="X7" s="82"/>
    </row>
    <row r="8" spans="1:24" ht="24.75" customHeight="1" x14ac:dyDescent="0.25">
      <c r="A8" s="47">
        <v>1</v>
      </c>
      <c r="B8" s="77" t="s">
        <v>121</v>
      </c>
      <c r="C8" s="77"/>
      <c r="D8" s="77"/>
      <c r="E8" s="77"/>
      <c r="F8" s="77"/>
      <c r="G8" s="77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spans="1:24" ht="32.25" customHeight="1" x14ac:dyDescent="0.25">
      <c r="A9" s="6"/>
      <c r="B9" s="77" t="s">
        <v>23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spans="1:24" ht="52.5" customHeight="1" x14ac:dyDescent="0.25">
      <c r="A10" s="7"/>
      <c r="B10" s="50" t="s">
        <v>16</v>
      </c>
      <c r="C10" s="50" t="s">
        <v>24</v>
      </c>
      <c r="D10" s="1">
        <v>175</v>
      </c>
      <c r="E10" s="1">
        <v>175</v>
      </c>
      <c r="F10" s="1">
        <v>75</v>
      </c>
      <c r="G10" s="1">
        <v>75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57" t="s">
        <v>125</v>
      </c>
      <c r="X10" s="57"/>
    </row>
    <row r="11" spans="1:24" ht="42" customHeight="1" x14ac:dyDescent="0.25">
      <c r="A11" s="75"/>
      <c r="B11" s="65" t="s">
        <v>14</v>
      </c>
      <c r="C11" s="47" t="s">
        <v>13</v>
      </c>
      <c r="D11" s="27">
        <f>D12</f>
        <v>175</v>
      </c>
      <c r="E11" s="27">
        <f t="shared" ref="E11:G11" si="0">E12</f>
        <v>175</v>
      </c>
      <c r="F11" s="27">
        <f t="shared" si="0"/>
        <v>75</v>
      </c>
      <c r="G11" s="27">
        <f t="shared" si="0"/>
        <v>75</v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8" t="s">
        <v>125</v>
      </c>
      <c r="X11" s="58"/>
    </row>
    <row r="12" spans="1:24" ht="48" customHeight="1" x14ac:dyDescent="0.25">
      <c r="A12" s="76"/>
      <c r="B12" s="74"/>
      <c r="C12" s="50" t="s">
        <v>24</v>
      </c>
      <c r="D12" s="1">
        <f>D10</f>
        <v>175</v>
      </c>
      <c r="E12" s="1">
        <f t="shared" ref="E12:G12" si="1">E10</f>
        <v>175</v>
      </c>
      <c r="F12" s="1">
        <f t="shared" si="1"/>
        <v>75</v>
      </c>
      <c r="G12" s="1">
        <f t="shared" si="1"/>
        <v>75</v>
      </c>
      <c r="H12" s="1" t="e">
        <f>H10+#REF!+#REF!+#REF!+#REF!+#REF!+#REF!</f>
        <v>#REF!</v>
      </c>
      <c r="I12" s="1" t="e">
        <f>I10+#REF!+#REF!+#REF!+#REF!+#REF!+#REF!</f>
        <v>#REF!</v>
      </c>
      <c r="J12" s="1" t="e">
        <f>J10+#REF!+#REF!+#REF!+#REF!+#REF!+#REF!</f>
        <v>#REF!</v>
      </c>
      <c r="K12" s="1" t="e">
        <f>K10+#REF!+#REF!+#REF!+#REF!+#REF!+#REF!</f>
        <v>#REF!</v>
      </c>
      <c r="L12" s="1" t="e">
        <f>L10+#REF!+#REF!+#REF!+#REF!+#REF!+#REF!</f>
        <v>#REF!</v>
      </c>
      <c r="M12" s="1" t="e">
        <f>M10+#REF!+#REF!+#REF!+#REF!+#REF!+#REF!</f>
        <v>#REF!</v>
      </c>
      <c r="N12" s="1" t="e">
        <f>N10+#REF!+#REF!+#REF!+#REF!+#REF!+#REF!</f>
        <v>#REF!</v>
      </c>
      <c r="O12" s="1" t="e">
        <f>O10+#REF!+#REF!+#REF!+#REF!+#REF!+#REF!</f>
        <v>#REF!</v>
      </c>
      <c r="P12" s="1" t="e">
        <f>P10+#REF!+#REF!+#REF!+#REF!+#REF!+#REF!</f>
        <v>#REF!</v>
      </c>
      <c r="Q12" s="1" t="e">
        <f>Q10+#REF!+#REF!+#REF!+#REF!+#REF!+#REF!</f>
        <v>#REF!</v>
      </c>
      <c r="R12" s="1" t="e">
        <f>R10+#REF!+#REF!+#REF!+#REF!+#REF!+#REF!</f>
        <v>#REF!</v>
      </c>
      <c r="S12" s="1" t="e">
        <f>S10+#REF!+#REF!+#REF!+#REF!+#REF!+#REF!</f>
        <v>#REF!</v>
      </c>
      <c r="T12" s="1" t="e">
        <f>T10+#REF!+#REF!+#REF!+#REF!+#REF!+#REF!</f>
        <v>#REF!</v>
      </c>
      <c r="U12" s="1" t="e">
        <f>U10+#REF!+#REF!+#REF!+#REF!+#REF!+#REF!</f>
        <v>#REF!</v>
      </c>
      <c r="V12" s="1" t="e">
        <f>V10+#REF!+#REF!+#REF!+#REF!+#REF!+#REF!</f>
        <v>#REF!</v>
      </c>
      <c r="W12" s="57" t="s">
        <v>125</v>
      </c>
      <c r="X12" s="57"/>
    </row>
    <row r="13" spans="1:24" ht="32.25" customHeight="1" x14ac:dyDescent="0.25">
      <c r="A13" s="8"/>
      <c r="B13" s="77" t="s">
        <v>25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spans="1:24" ht="87" customHeight="1" x14ac:dyDescent="0.25">
      <c r="A14" s="7"/>
      <c r="B14" s="50" t="s">
        <v>86</v>
      </c>
      <c r="C14" s="50" t="s">
        <v>24</v>
      </c>
      <c r="D14" s="1">
        <v>435</v>
      </c>
      <c r="E14" s="1">
        <v>435</v>
      </c>
      <c r="F14" s="1">
        <v>270.39999999999998</v>
      </c>
      <c r="G14" s="1">
        <v>198.9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57" t="s">
        <v>127</v>
      </c>
      <c r="X14" s="57"/>
    </row>
    <row r="15" spans="1:24" ht="96.75" customHeight="1" x14ac:dyDescent="0.25">
      <c r="A15" s="7"/>
      <c r="B15" s="50" t="s">
        <v>87</v>
      </c>
      <c r="C15" s="50" t="s">
        <v>24</v>
      </c>
      <c r="D15" s="1">
        <v>290</v>
      </c>
      <c r="E15" s="1">
        <v>290</v>
      </c>
      <c r="F15" s="1">
        <v>290</v>
      </c>
      <c r="G15" s="1">
        <v>290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57" t="s">
        <v>92</v>
      </c>
      <c r="X15" s="57"/>
    </row>
    <row r="16" spans="1:24" ht="109.5" customHeight="1" x14ac:dyDescent="0.25">
      <c r="A16" s="7"/>
      <c r="B16" s="50" t="s">
        <v>126</v>
      </c>
      <c r="C16" s="50" t="s">
        <v>24</v>
      </c>
      <c r="D16" s="1">
        <v>180</v>
      </c>
      <c r="E16" s="1">
        <v>180</v>
      </c>
      <c r="F16" s="1">
        <v>42.8</v>
      </c>
      <c r="G16" s="1">
        <v>42.8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57" t="s">
        <v>128</v>
      </c>
      <c r="X16" s="57"/>
    </row>
    <row r="17" spans="1:24" ht="87" customHeight="1" x14ac:dyDescent="0.25">
      <c r="A17" s="7"/>
      <c r="B17" s="50" t="s">
        <v>26</v>
      </c>
      <c r="C17" s="50" t="s">
        <v>24</v>
      </c>
      <c r="D17" s="1">
        <v>7811.1</v>
      </c>
      <c r="E17" s="1">
        <v>7811.1</v>
      </c>
      <c r="F17" s="1">
        <v>4051.7</v>
      </c>
      <c r="G17" s="1">
        <v>4051.7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57" t="s">
        <v>129</v>
      </c>
      <c r="X17" s="57"/>
    </row>
    <row r="18" spans="1:24" ht="104.25" customHeight="1" x14ac:dyDescent="0.25">
      <c r="A18" s="7"/>
      <c r="B18" s="50" t="s">
        <v>27</v>
      </c>
      <c r="C18" s="50" t="s">
        <v>30</v>
      </c>
      <c r="D18" s="1">
        <v>979.1</v>
      </c>
      <c r="E18" s="1">
        <v>979.1</v>
      </c>
      <c r="F18" s="1">
        <v>489.6</v>
      </c>
      <c r="G18" s="1">
        <v>489.6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57" t="s">
        <v>130</v>
      </c>
      <c r="X18" s="57"/>
    </row>
    <row r="19" spans="1:24" ht="105" customHeight="1" x14ac:dyDescent="0.25">
      <c r="A19" s="7"/>
      <c r="B19" s="50" t="s">
        <v>28</v>
      </c>
      <c r="C19" s="50" t="s">
        <v>24</v>
      </c>
      <c r="D19" s="1">
        <v>51.6</v>
      </c>
      <c r="E19" s="1">
        <v>51.6</v>
      </c>
      <c r="F19" s="1">
        <v>25.8</v>
      </c>
      <c r="G19" s="1">
        <v>25.8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57" t="s">
        <v>131</v>
      </c>
      <c r="X19" s="57"/>
    </row>
    <row r="20" spans="1:24" ht="87" customHeight="1" x14ac:dyDescent="0.25">
      <c r="A20" s="7"/>
      <c r="B20" s="50" t="s">
        <v>29</v>
      </c>
      <c r="C20" s="50" t="s">
        <v>24</v>
      </c>
      <c r="D20" s="1">
        <v>3285.8</v>
      </c>
      <c r="E20" s="1">
        <v>3285.8</v>
      </c>
      <c r="F20" s="1">
        <v>1958.5</v>
      </c>
      <c r="G20" s="1">
        <v>1958.5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57" t="s">
        <v>132</v>
      </c>
      <c r="X20" s="57"/>
    </row>
    <row r="21" spans="1:24" ht="102.75" customHeight="1" x14ac:dyDescent="0.25">
      <c r="A21" s="7"/>
      <c r="B21" s="50" t="s">
        <v>17</v>
      </c>
      <c r="C21" s="50" t="s">
        <v>24</v>
      </c>
      <c r="D21" s="1">
        <v>66</v>
      </c>
      <c r="E21" s="1">
        <v>66</v>
      </c>
      <c r="F21" s="1">
        <v>0</v>
      </c>
      <c r="G21" s="1"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57" t="s">
        <v>20</v>
      </c>
      <c r="X21" s="57"/>
    </row>
    <row r="22" spans="1:24" ht="31.5" customHeight="1" x14ac:dyDescent="0.25">
      <c r="A22" s="79"/>
      <c r="B22" s="77" t="s">
        <v>11</v>
      </c>
      <c r="C22" s="47" t="s">
        <v>13</v>
      </c>
      <c r="D22" s="27">
        <f>D23+D24</f>
        <v>13098.6</v>
      </c>
      <c r="E22" s="27">
        <f t="shared" ref="E22:G22" si="2">E23+E24</f>
        <v>13098.6</v>
      </c>
      <c r="F22" s="27">
        <f t="shared" si="2"/>
        <v>7128.7</v>
      </c>
      <c r="G22" s="27">
        <f t="shared" si="2"/>
        <v>7057.2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8" t="s">
        <v>133</v>
      </c>
      <c r="X22" s="58"/>
    </row>
    <row r="23" spans="1:24" ht="55.5" customHeight="1" x14ac:dyDescent="0.25">
      <c r="A23" s="79"/>
      <c r="B23" s="80"/>
      <c r="C23" s="50" t="s">
        <v>24</v>
      </c>
      <c r="D23" s="1">
        <f>D14+D15+D16+D17+D19+D20+D21</f>
        <v>12119.5</v>
      </c>
      <c r="E23" s="1">
        <f t="shared" ref="E23" si="3">E14+E15+E16+E17+E19+E20+E21</f>
        <v>12119.5</v>
      </c>
      <c r="F23" s="1">
        <f>F14+F15+F16+F17+F19+F20+F21-0.1</f>
        <v>6639.0999999999995</v>
      </c>
      <c r="G23" s="1">
        <f>G14+G15+G16+G17+G19+G20+G21-0.1</f>
        <v>6567.5999999999995</v>
      </c>
      <c r="H23" s="1" t="e">
        <f>#REF!+#REF!+#REF!+H11+H12+#REF!+#REF!</f>
        <v>#REF!</v>
      </c>
      <c r="I23" s="1" t="e">
        <f>#REF!+#REF!+#REF!+I11+I12+#REF!+#REF!</f>
        <v>#REF!</v>
      </c>
      <c r="J23" s="1" t="e">
        <f>#REF!+#REF!+#REF!+J11+J12+#REF!+#REF!</f>
        <v>#REF!</v>
      </c>
      <c r="K23" s="1" t="e">
        <f>#REF!+#REF!+#REF!+K11+K12+#REF!+#REF!</f>
        <v>#REF!</v>
      </c>
      <c r="L23" s="1" t="e">
        <f>#REF!+#REF!+#REF!+L11+L12+#REF!+#REF!</f>
        <v>#REF!</v>
      </c>
      <c r="M23" s="1" t="e">
        <f>#REF!+#REF!+#REF!+M11+M12+#REF!+#REF!</f>
        <v>#REF!</v>
      </c>
      <c r="N23" s="1" t="e">
        <f>#REF!+#REF!+#REF!+N11+N12+#REF!+#REF!</f>
        <v>#REF!</v>
      </c>
      <c r="O23" s="1" t="e">
        <f>#REF!+#REF!+#REF!+O11+O12+#REF!+#REF!</f>
        <v>#REF!</v>
      </c>
      <c r="P23" s="1" t="e">
        <f>#REF!+#REF!+#REF!+P11+P12+#REF!+#REF!</f>
        <v>#REF!</v>
      </c>
      <c r="Q23" s="1" t="e">
        <f>#REF!+#REF!+#REF!+Q11+Q12+#REF!+#REF!</f>
        <v>#REF!</v>
      </c>
      <c r="R23" s="1" t="e">
        <f>#REF!+#REF!+#REF!+R11+R12+#REF!+#REF!</f>
        <v>#REF!</v>
      </c>
      <c r="S23" s="1" t="e">
        <f>#REF!+#REF!+#REF!+S11+S12+#REF!+#REF!</f>
        <v>#REF!</v>
      </c>
      <c r="T23" s="1" t="e">
        <f>#REF!+#REF!+#REF!+T11+T12+#REF!+#REF!</f>
        <v>#REF!</v>
      </c>
      <c r="U23" s="1" t="e">
        <f>#REF!+#REF!+#REF!+U11+U12+#REF!+#REF!</f>
        <v>#REF!</v>
      </c>
      <c r="V23" s="1" t="e">
        <f>#REF!+#REF!+#REF!+V11+V12+#REF!+#REF!</f>
        <v>#REF!</v>
      </c>
      <c r="W23" s="57" t="s">
        <v>134</v>
      </c>
      <c r="X23" s="57"/>
    </row>
    <row r="24" spans="1:24" ht="47.25" x14ac:dyDescent="0.25">
      <c r="A24" s="79"/>
      <c r="B24" s="80"/>
      <c r="C24" s="50" t="s">
        <v>12</v>
      </c>
      <c r="D24" s="1">
        <f>D18</f>
        <v>979.1</v>
      </c>
      <c r="E24" s="1">
        <f t="shared" ref="E24:G24" si="4">E18</f>
        <v>979.1</v>
      </c>
      <c r="F24" s="1">
        <f t="shared" si="4"/>
        <v>489.6</v>
      </c>
      <c r="G24" s="1">
        <f t="shared" si="4"/>
        <v>489.6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7" t="s">
        <v>135</v>
      </c>
      <c r="X24" s="57"/>
    </row>
    <row r="25" spans="1:24" s="10" customFormat="1" ht="32.25" customHeight="1" x14ac:dyDescent="0.25">
      <c r="A25" s="9"/>
      <c r="B25" s="77" t="s">
        <v>31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</row>
    <row r="26" spans="1:24" s="10" customFormat="1" ht="32.25" customHeight="1" x14ac:dyDescent="0.25">
      <c r="A26" s="9"/>
      <c r="B26" s="50" t="s">
        <v>95</v>
      </c>
      <c r="C26" s="50" t="s">
        <v>24</v>
      </c>
      <c r="D26" s="51">
        <v>125</v>
      </c>
      <c r="E26" s="51">
        <v>125</v>
      </c>
      <c r="F26" s="1">
        <v>0</v>
      </c>
      <c r="G26" s="1">
        <v>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7" t="s">
        <v>21</v>
      </c>
      <c r="X26" s="57"/>
    </row>
    <row r="27" spans="1:24" s="10" customFormat="1" ht="87" customHeight="1" x14ac:dyDescent="0.25">
      <c r="A27" s="7"/>
      <c r="B27" s="50" t="s">
        <v>79</v>
      </c>
      <c r="C27" s="50" t="s">
        <v>24</v>
      </c>
      <c r="D27" s="1">
        <v>30</v>
      </c>
      <c r="E27" s="1">
        <v>30</v>
      </c>
      <c r="F27" s="1">
        <v>0</v>
      </c>
      <c r="G27" s="1">
        <v>0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57" t="s">
        <v>21</v>
      </c>
      <c r="X27" s="57"/>
    </row>
    <row r="28" spans="1:24" s="10" customFormat="1" ht="82.5" customHeight="1" x14ac:dyDescent="0.25">
      <c r="A28" s="7"/>
      <c r="B28" s="50" t="s">
        <v>96</v>
      </c>
      <c r="C28" s="50" t="s">
        <v>24</v>
      </c>
      <c r="D28" s="1">
        <v>156.4</v>
      </c>
      <c r="E28" s="1">
        <v>156.4</v>
      </c>
      <c r="F28" s="1">
        <v>90</v>
      </c>
      <c r="G28" s="1">
        <v>84.1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57" t="s">
        <v>136</v>
      </c>
      <c r="X28" s="57"/>
    </row>
    <row r="29" spans="1:24" ht="37.5" customHeight="1" x14ac:dyDescent="0.25">
      <c r="A29" s="79"/>
      <c r="B29" s="77" t="s">
        <v>14</v>
      </c>
      <c r="C29" s="47" t="s">
        <v>13</v>
      </c>
      <c r="D29" s="27">
        <f>D30</f>
        <v>311.39999999999998</v>
      </c>
      <c r="E29" s="27">
        <f t="shared" ref="E29:F29" si="5">E30</f>
        <v>311.39999999999998</v>
      </c>
      <c r="F29" s="27">
        <f t="shared" si="5"/>
        <v>90</v>
      </c>
      <c r="G29" s="27">
        <f>G30</f>
        <v>84.1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8" t="s">
        <v>137</v>
      </c>
      <c r="X29" s="58"/>
    </row>
    <row r="30" spans="1:24" ht="38.25" customHeight="1" x14ac:dyDescent="0.25">
      <c r="A30" s="79"/>
      <c r="B30" s="80"/>
      <c r="C30" s="50" t="s">
        <v>24</v>
      </c>
      <c r="D30" s="1">
        <f>D27+D28+D26</f>
        <v>311.39999999999998</v>
      </c>
      <c r="E30" s="1">
        <f t="shared" ref="E30:G30" si="6">E27+E28+E26</f>
        <v>311.39999999999998</v>
      </c>
      <c r="F30" s="1">
        <f t="shared" si="6"/>
        <v>90</v>
      </c>
      <c r="G30" s="1">
        <f t="shared" si="6"/>
        <v>84.1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57" t="s">
        <v>137</v>
      </c>
      <c r="X30" s="57"/>
    </row>
    <row r="31" spans="1:24" ht="30.75" customHeight="1" x14ac:dyDescent="0.25">
      <c r="A31" s="75"/>
      <c r="B31" s="65" t="s">
        <v>11</v>
      </c>
      <c r="C31" s="47" t="s">
        <v>13</v>
      </c>
      <c r="D31" s="27">
        <f>D32+D33</f>
        <v>13585</v>
      </c>
      <c r="E31" s="27">
        <f t="shared" ref="E31:G31" si="7">E32+E33</f>
        <v>13585</v>
      </c>
      <c r="F31" s="27">
        <f t="shared" si="7"/>
        <v>7293.7</v>
      </c>
      <c r="G31" s="27">
        <f t="shared" si="7"/>
        <v>7216.3</v>
      </c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8" t="s">
        <v>138</v>
      </c>
      <c r="X31" s="57"/>
    </row>
    <row r="32" spans="1:24" ht="56.25" customHeight="1" x14ac:dyDescent="0.25">
      <c r="A32" s="76"/>
      <c r="B32" s="74"/>
      <c r="C32" s="50" t="s">
        <v>24</v>
      </c>
      <c r="D32" s="1">
        <f>D12+D23+D30</f>
        <v>12605.9</v>
      </c>
      <c r="E32" s="1">
        <f>E12+E23+E30</f>
        <v>12605.9</v>
      </c>
      <c r="F32" s="1">
        <f>F12+F23+F30</f>
        <v>6804.0999999999995</v>
      </c>
      <c r="G32" s="1">
        <f>G12+G23+G30</f>
        <v>6726.7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7" t="s">
        <v>139</v>
      </c>
      <c r="X32" s="57"/>
    </row>
    <row r="33" spans="1:24" ht="47.25" x14ac:dyDescent="0.25">
      <c r="A33" s="76"/>
      <c r="B33" s="74"/>
      <c r="C33" s="50" t="s">
        <v>12</v>
      </c>
      <c r="D33" s="1">
        <f>D24</f>
        <v>979.1</v>
      </c>
      <c r="E33" s="1">
        <f>E24</f>
        <v>979.1</v>
      </c>
      <c r="F33" s="1">
        <f>F24</f>
        <v>489.6</v>
      </c>
      <c r="G33" s="1">
        <f>G24</f>
        <v>489.6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7" t="s">
        <v>135</v>
      </c>
      <c r="X33" s="57"/>
    </row>
    <row r="34" spans="1:24" s="10" customFormat="1" ht="24.75" customHeight="1" x14ac:dyDescent="0.25">
      <c r="A34" s="47">
        <v>2</v>
      </c>
      <c r="B34" s="77" t="s">
        <v>32</v>
      </c>
      <c r="C34" s="77"/>
      <c r="D34" s="77"/>
      <c r="E34" s="77"/>
      <c r="F34" s="77"/>
      <c r="G34" s="77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</row>
    <row r="35" spans="1:24" ht="68.25" customHeight="1" x14ac:dyDescent="0.25">
      <c r="A35" s="7"/>
      <c r="B35" s="50" t="s">
        <v>33</v>
      </c>
      <c r="C35" s="50" t="s">
        <v>24</v>
      </c>
      <c r="D35" s="1">
        <v>1011.6</v>
      </c>
      <c r="E35" s="1">
        <v>1011.6</v>
      </c>
      <c r="F35" s="1">
        <v>433.8</v>
      </c>
      <c r="G35" s="1">
        <v>433.8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57" t="s">
        <v>125</v>
      </c>
      <c r="X35" s="57"/>
    </row>
    <row r="36" spans="1:24" ht="33" customHeight="1" x14ac:dyDescent="0.25">
      <c r="A36" s="79"/>
      <c r="B36" s="77" t="s">
        <v>11</v>
      </c>
      <c r="C36" s="47" t="s">
        <v>13</v>
      </c>
      <c r="D36" s="27">
        <f>D37</f>
        <v>1011.6</v>
      </c>
      <c r="E36" s="27">
        <f t="shared" ref="E36:G36" si="8">E37</f>
        <v>1011.6</v>
      </c>
      <c r="F36" s="27">
        <f t="shared" si="8"/>
        <v>433.8</v>
      </c>
      <c r="G36" s="27">
        <f t="shared" si="8"/>
        <v>433.8</v>
      </c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8" t="s">
        <v>125</v>
      </c>
      <c r="X36" s="57"/>
    </row>
    <row r="37" spans="1:24" ht="47.25" customHeight="1" x14ac:dyDescent="0.25">
      <c r="A37" s="79"/>
      <c r="B37" s="80"/>
      <c r="C37" s="50" t="s">
        <v>24</v>
      </c>
      <c r="D37" s="1">
        <f>D35</f>
        <v>1011.6</v>
      </c>
      <c r="E37" s="1">
        <f t="shared" ref="E37:G37" si="9">E35</f>
        <v>1011.6</v>
      </c>
      <c r="F37" s="1">
        <f t="shared" si="9"/>
        <v>433.8</v>
      </c>
      <c r="G37" s="1">
        <f t="shared" si="9"/>
        <v>433.8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7" t="s">
        <v>125</v>
      </c>
      <c r="X37" s="57"/>
    </row>
    <row r="38" spans="1:24" ht="24.75" customHeight="1" x14ac:dyDescent="0.25">
      <c r="A38" s="47">
        <v>3</v>
      </c>
      <c r="B38" s="77" t="s">
        <v>122</v>
      </c>
      <c r="C38" s="77"/>
      <c r="D38" s="77"/>
      <c r="E38" s="77"/>
      <c r="F38" s="77"/>
      <c r="G38" s="77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spans="1:24" ht="32.25" customHeight="1" x14ac:dyDescent="0.25">
      <c r="A39" s="77" t="s">
        <v>98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spans="1:24" ht="52.5" customHeight="1" x14ac:dyDescent="0.25">
      <c r="A40" s="52"/>
      <c r="B40" s="50" t="s">
        <v>88</v>
      </c>
      <c r="C40" s="50" t="s">
        <v>24</v>
      </c>
      <c r="D40" s="1">
        <v>350</v>
      </c>
      <c r="E40" s="1">
        <v>350</v>
      </c>
      <c r="F40" s="1">
        <v>0</v>
      </c>
      <c r="G40" s="1"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57" t="s">
        <v>21</v>
      </c>
      <c r="X40" s="57"/>
    </row>
    <row r="41" spans="1:24" ht="54" customHeight="1" x14ac:dyDescent="0.25">
      <c r="A41" s="52"/>
      <c r="B41" s="50" t="s">
        <v>34</v>
      </c>
      <c r="C41" s="50" t="s">
        <v>24</v>
      </c>
      <c r="D41" s="1">
        <v>16269.3</v>
      </c>
      <c r="E41" s="1">
        <v>16269.3</v>
      </c>
      <c r="F41" s="1">
        <v>11917.3</v>
      </c>
      <c r="G41" s="1">
        <v>11435.6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57" t="s">
        <v>143</v>
      </c>
      <c r="X41" s="57"/>
    </row>
    <row r="42" spans="1:24" ht="54.75" customHeight="1" x14ac:dyDescent="0.25">
      <c r="A42" s="52"/>
      <c r="B42" s="50" t="s">
        <v>35</v>
      </c>
      <c r="C42" s="50" t="s">
        <v>24</v>
      </c>
      <c r="D42" s="1">
        <v>885.4</v>
      </c>
      <c r="E42" s="1">
        <v>885.4</v>
      </c>
      <c r="F42" s="1">
        <v>108.4</v>
      </c>
      <c r="G42" s="1">
        <v>108.4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57" t="s">
        <v>144</v>
      </c>
      <c r="X42" s="57"/>
    </row>
    <row r="43" spans="1:24" ht="52.5" customHeight="1" x14ac:dyDescent="0.25">
      <c r="A43" s="52"/>
      <c r="B43" s="50" t="s">
        <v>36</v>
      </c>
      <c r="C43" s="50" t="s">
        <v>24</v>
      </c>
      <c r="D43" s="1">
        <v>320.39999999999998</v>
      </c>
      <c r="E43" s="1">
        <v>320.39999999999998</v>
      </c>
      <c r="F43" s="1">
        <v>0</v>
      </c>
      <c r="G43" s="1"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57" t="s">
        <v>21</v>
      </c>
      <c r="X43" s="57"/>
    </row>
    <row r="44" spans="1:24" ht="48.75" customHeight="1" x14ac:dyDescent="0.25">
      <c r="A44" s="52"/>
      <c r="B44" s="50" t="s">
        <v>37</v>
      </c>
      <c r="C44" s="50" t="s">
        <v>24</v>
      </c>
      <c r="D44" s="1">
        <v>6437.5</v>
      </c>
      <c r="E44" s="1">
        <v>6437.5</v>
      </c>
      <c r="F44" s="1">
        <v>3459.3</v>
      </c>
      <c r="G44" s="1">
        <v>3370.2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57" t="s">
        <v>145</v>
      </c>
      <c r="X44" s="57"/>
    </row>
    <row r="45" spans="1:24" ht="87" customHeight="1" x14ac:dyDescent="0.25">
      <c r="A45" s="55"/>
      <c r="B45" s="26" t="s">
        <v>38</v>
      </c>
      <c r="C45" s="50" t="s">
        <v>12</v>
      </c>
      <c r="D45" s="1">
        <v>1787.1</v>
      </c>
      <c r="E45" s="1">
        <v>1787.1</v>
      </c>
      <c r="F45" s="1">
        <v>526.9</v>
      </c>
      <c r="G45" s="1">
        <v>526.9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57" t="s">
        <v>146</v>
      </c>
      <c r="X45" s="57"/>
    </row>
    <row r="46" spans="1:24" ht="131.25" customHeight="1" x14ac:dyDescent="0.25">
      <c r="A46" s="55"/>
      <c r="B46" s="26" t="s">
        <v>97</v>
      </c>
      <c r="C46" s="50" t="s">
        <v>80</v>
      </c>
      <c r="D46" s="1">
        <v>29578.1</v>
      </c>
      <c r="E46" s="1">
        <v>29578.1</v>
      </c>
      <c r="F46" s="1">
        <v>15596.8</v>
      </c>
      <c r="G46" s="1">
        <v>15596.8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57" t="s">
        <v>147</v>
      </c>
      <c r="X46" s="57"/>
    </row>
    <row r="47" spans="1:24" ht="84" customHeight="1" x14ac:dyDescent="0.25">
      <c r="A47" s="55"/>
      <c r="B47" s="26" t="s">
        <v>140</v>
      </c>
      <c r="C47" s="50" t="s">
        <v>24</v>
      </c>
      <c r="D47" s="1">
        <v>200</v>
      </c>
      <c r="E47" s="1">
        <v>200</v>
      </c>
      <c r="F47" s="1">
        <v>0</v>
      </c>
      <c r="G47" s="1">
        <v>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57" t="s">
        <v>21</v>
      </c>
      <c r="X47" s="57"/>
    </row>
    <row r="48" spans="1:24" ht="84" customHeight="1" x14ac:dyDescent="0.25">
      <c r="A48" s="55"/>
      <c r="B48" s="26" t="s">
        <v>141</v>
      </c>
      <c r="C48" s="50" t="s">
        <v>12</v>
      </c>
      <c r="D48" s="1">
        <v>786.6</v>
      </c>
      <c r="E48" s="1">
        <v>786.6</v>
      </c>
      <c r="F48" s="1">
        <v>0</v>
      </c>
      <c r="G48" s="1">
        <v>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57" t="s">
        <v>21</v>
      </c>
      <c r="X48" s="57"/>
    </row>
    <row r="49" spans="1:24" ht="84" customHeight="1" x14ac:dyDescent="0.25">
      <c r="A49" s="55"/>
      <c r="B49" s="26" t="s">
        <v>142</v>
      </c>
      <c r="C49" s="50" t="s">
        <v>24</v>
      </c>
      <c r="D49" s="1">
        <v>41.4</v>
      </c>
      <c r="E49" s="1">
        <v>41.4</v>
      </c>
      <c r="F49" s="1">
        <v>0</v>
      </c>
      <c r="G49" s="1">
        <v>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57" t="s">
        <v>21</v>
      </c>
      <c r="X49" s="57"/>
    </row>
    <row r="50" spans="1:24" ht="36" customHeight="1" x14ac:dyDescent="0.25">
      <c r="A50" s="75"/>
      <c r="B50" s="65" t="s">
        <v>14</v>
      </c>
      <c r="C50" s="47" t="s">
        <v>13</v>
      </c>
      <c r="D50" s="27">
        <f>D51+D53+D52</f>
        <v>56655.9</v>
      </c>
      <c r="E50" s="27">
        <f t="shared" ref="E50:G50" si="10">E51+E53+E52</f>
        <v>56655.9</v>
      </c>
      <c r="F50" s="27">
        <f t="shared" si="10"/>
        <v>31608.799999999999</v>
      </c>
      <c r="G50" s="27">
        <f t="shared" si="10"/>
        <v>31037.9</v>
      </c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8" t="s">
        <v>148</v>
      </c>
      <c r="X50" s="57"/>
    </row>
    <row r="51" spans="1:24" ht="39" customHeight="1" x14ac:dyDescent="0.25">
      <c r="A51" s="76"/>
      <c r="B51" s="74"/>
      <c r="C51" s="50" t="s">
        <v>24</v>
      </c>
      <c r="D51" s="1">
        <f>D40+D41+D42+D43+D44+D47+D49+0.1</f>
        <v>24504.100000000002</v>
      </c>
      <c r="E51" s="1">
        <f>E40+E41+E42+E43+E44+E47+E49+0.1</f>
        <v>24504.100000000002</v>
      </c>
      <c r="F51" s="1">
        <f>F40+F41+F42+F43+F44+F47+F49+0.1</f>
        <v>15485.1</v>
      </c>
      <c r="G51" s="1">
        <f>G40+G41+G42+G43+G44+G47+G49</f>
        <v>14914.2</v>
      </c>
      <c r="H51" s="1">
        <f t="shared" ref="H51:V51" si="11">H40+H41+H42+H43+H44+H47+H49</f>
        <v>0</v>
      </c>
      <c r="I51" s="1">
        <f t="shared" si="11"/>
        <v>0</v>
      </c>
      <c r="J51" s="1">
        <f t="shared" si="11"/>
        <v>0</v>
      </c>
      <c r="K51" s="1">
        <f t="shared" si="11"/>
        <v>0</v>
      </c>
      <c r="L51" s="1">
        <f t="shared" si="11"/>
        <v>0</v>
      </c>
      <c r="M51" s="1">
        <f t="shared" si="11"/>
        <v>0</v>
      </c>
      <c r="N51" s="1">
        <f t="shared" si="11"/>
        <v>0</v>
      </c>
      <c r="O51" s="1">
        <f t="shared" si="11"/>
        <v>0</v>
      </c>
      <c r="P51" s="1">
        <f t="shared" si="11"/>
        <v>0</v>
      </c>
      <c r="Q51" s="1">
        <f t="shared" si="11"/>
        <v>0</v>
      </c>
      <c r="R51" s="1">
        <f t="shared" si="11"/>
        <v>0</v>
      </c>
      <c r="S51" s="1">
        <f t="shared" si="11"/>
        <v>0</v>
      </c>
      <c r="T51" s="1">
        <f t="shared" si="11"/>
        <v>0</v>
      </c>
      <c r="U51" s="1">
        <f t="shared" si="11"/>
        <v>0</v>
      </c>
      <c r="V51" s="1">
        <f t="shared" si="11"/>
        <v>0</v>
      </c>
      <c r="W51" s="57" t="s">
        <v>149</v>
      </c>
      <c r="X51" s="57"/>
    </row>
    <row r="52" spans="1:24" ht="39" customHeight="1" x14ac:dyDescent="0.25">
      <c r="A52" s="76"/>
      <c r="B52" s="74"/>
      <c r="C52" s="50" t="s">
        <v>80</v>
      </c>
      <c r="D52" s="1">
        <f>D46</f>
        <v>29578.1</v>
      </c>
      <c r="E52" s="1">
        <f t="shared" ref="E52:V52" si="12">E46</f>
        <v>29578.1</v>
      </c>
      <c r="F52" s="1">
        <f t="shared" si="12"/>
        <v>15596.8</v>
      </c>
      <c r="G52" s="1">
        <f t="shared" si="12"/>
        <v>15596.8</v>
      </c>
      <c r="H52" s="1">
        <f t="shared" si="12"/>
        <v>0</v>
      </c>
      <c r="I52" s="1">
        <f t="shared" si="12"/>
        <v>0</v>
      </c>
      <c r="J52" s="1">
        <f t="shared" si="12"/>
        <v>0</v>
      </c>
      <c r="K52" s="1">
        <f t="shared" si="12"/>
        <v>0</v>
      </c>
      <c r="L52" s="1">
        <f t="shared" si="12"/>
        <v>0</v>
      </c>
      <c r="M52" s="1">
        <f t="shared" si="12"/>
        <v>0</v>
      </c>
      <c r="N52" s="1">
        <f t="shared" si="12"/>
        <v>0</v>
      </c>
      <c r="O52" s="1">
        <f t="shared" si="12"/>
        <v>0</v>
      </c>
      <c r="P52" s="1">
        <f t="shared" si="12"/>
        <v>0</v>
      </c>
      <c r="Q52" s="1">
        <f t="shared" si="12"/>
        <v>0</v>
      </c>
      <c r="R52" s="1">
        <f t="shared" si="12"/>
        <v>0</v>
      </c>
      <c r="S52" s="1">
        <f t="shared" si="12"/>
        <v>0</v>
      </c>
      <c r="T52" s="1">
        <f t="shared" si="12"/>
        <v>0</v>
      </c>
      <c r="U52" s="1">
        <f t="shared" si="12"/>
        <v>0</v>
      </c>
      <c r="V52" s="1">
        <f t="shared" si="12"/>
        <v>0</v>
      </c>
      <c r="W52" s="57" t="s">
        <v>147</v>
      </c>
      <c r="X52" s="57"/>
    </row>
    <row r="53" spans="1:24" ht="47.25" x14ac:dyDescent="0.25">
      <c r="A53" s="76"/>
      <c r="B53" s="74"/>
      <c r="C53" s="50" t="s">
        <v>12</v>
      </c>
      <c r="D53" s="1">
        <f>D45+D48</f>
        <v>2573.6999999999998</v>
      </c>
      <c r="E53" s="1">
        <f t="shared" ref="E53:V53" si="13">E45+E48</f>
        <v>2573.6999999999998</v>
      </c>
      <c r="F53" s="1">
        <f t="shared" si="13"/>
        <v>526.9</v>
      </c>
      <c r="G53" s="1">
        <f t="shared" si="13"/>
        <v>526.9</v>
      </c>
      <c r="H53" s="1">
        <f t="shared" si="13"/>
        <v>0</v>
      </c>
      <c r="I53" s="1">
        <f t="shared" si="13"/>
        <v>0</v>
      </c>
      <c r="J53" s="1">
        <f t="shared" si="13"/>
        <v>0</v>
      </c>
      <c r="K53" s="1">
        <f t="shared" si="13"/>
        <v>0</v>
      </c>
      <c r="L53" s="1">
        <f t="shared" si="13"/>
        <v>0</v>
      </c>
      <c r="M53" s="1">
        <f t="shared" si="13"/>
        <v>0</v>
      </c>
      <c r="N53" s="1">
        <f t="shared" si="13"/>
        <v>0</v>
      </c>
      <c r="O53" s="1">
        <f t="shared" si="13"/>
        <v>0</v>
      </c>
      <c r="P53" s="1">
        <f t="shared" si="13"/>
        <v>0</v>
      </c>
      <c r="Q53" s="1">
        <f t="shared" si="13"/>
        <v>0</v>
      </c>
      <c r="R53" s="1">
        <f t="shared" si="13"/>
        <v>0</v>
      </c>
      <c r="S53" s="1">
        <f t="shared" si="13"/>
        <v>0</v>
      </c>
      <c r="T53" s="1">
        <f t="shared" si="13"/>
        <v>0</v>
      </c>
      <c r="U53" s="1">
        <f t="shared" si="13"/>
        <v>0</v>
      </c>
      <c r="V53" s="1">
        <f t="shared" si="13"/>
        <v>0</v>
      </c>
      <c r="W53" s="57" t="s">
        <v>150</v>
      </c>
      <c r="X53" s="57"/>
    </row>
    <row r="54" spans="1:24" ht="32.25" customHeight="1" x14ac:dyDescent="0.25">
      <c r="A54" s="77" t="s">
        <v>78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</row>
    <row r="55" spans="1:24" ht="66.75" customHeight="1" x14ac:dyDescent="0.25">
      <c r="A55" s="47"/>
      <c r="B55" s="50" t="s">
        <v>75</v>
      </c>
      <c r="C55" s="50" t="s">
        <v>24</v>
      </c>
      <c r="D55" s="1">
        <v>350</v>
      </c>
      <c r="E55" s="1">
        <v>350</v>
      </c>
      <c r="F55" s="1">
        <v>0</v>
      </c>
      <c r="G55" s="1">
        <v>0</v>
      </c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57" t="s">
        <v>21</v>
      </c>
      <c r="X55" s="57"/>
    </row>
    <row r="56" spans="1:24" ht="64.5" customHeight="1" x14ac:dyDescent="0.25">
      <c r="A56" s="49"/>
      <c r="B56" s="50" t="s">
        <v>39</v>
      </c>
      <c r="C56" s="50" t="s">
        <v>24</v>
      </c>
      <c r="D56" s="1">
        <v>16391.099999999999</v>
      </c>
      <c r="E56" s="1">
        <v>16391.099999999999</v>
      </c>
      <c r="F56" s="1">
        <v>7522.7</v>
      </c>
      <c r="G56" s="1">
        <v>7522.7</v>
      </c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7" t="s">
        <v>152</v>
      </c>
      <c r="X56" s="57"/>
    </row>
    <row r="57" spans="1:24" ht="63" customHeight="1" x14ac:dyDescent="0.25">
      <c r="A57" s="49"/>
      <c r="B57" s="50" t="s">
        <v>40</v>
      </c>
      <c r="C57" s="50" t="s">
        <v>24</v>
      </c>
      <c r="D57" s="1">
        <v>2750</v>
      </c>
      <c r="E57" s="1">
        <v>2750</v>
      </c>
      <c r="F57" s="1">
        <v>1120.7</v>
      </c>
      <c r="G57" s="1">
        <v>1120.7</v>
      </c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7" t="s">
        <v>153</v>
      </c>
      <c r="X57" s="57"/>
    </row>
    <row r="58" spans="1:24" ht="44.25" customHeight="1" x14ac:dyDescent="0.25">
      <c r="A58" s="49"/>
      <c r="B58" s="50" t="s">
        <v>41</v>
      </c>
      <c r="C58" s="50" t="s">
        <v>24</v>
      </c>
      <c r="D58" s="1">
        <v>306.5</v>
      </c>
      <c r="E58" s="1">
        <v>306.5</v>
      </c>
      <c r="F58" s="1">
        <v>132.6</v>
      </c>
      <c r="G58" s="1">
        <v>113</v>
      </c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7" t="s">
        <v>154</v>
      </c>
      <c r="X58" s="57"/>
    </row>
    <row r="59" spans="1:24" ht="48.75" customHeight="1" x14ac:dyDescent="0.25">
      <c r="A59" s="49"/>
      <c r="B59" s="47" t="s">
        <v>42</v>
      </c>
      <c r="C59" s="50"/>
      <c r="D59" s="27">
        <f>D60+D61</f>
        <v>11218.8</v>
      </c>
      <c r="E59" s="27">
        <f t="shared" ref="E59:V59" si="14">E60+E61</f>
        <v>11218.8</v>
      </c>
      <c r="F59" s="27">
        <f t="shared" si="14"/>
        <v>0</v>
      </c>
      <c r="G59" s="27">
        <f t="shared" si="14"/>
        <v>0</v>
      </c>
      <c r="H59" s="27">
        <f t="shared" si="14"/>
        <v>11218.8</v>
      </c>
      <c r="I59" s="27">
        <f t="shared" si="14"/>
        <v>11218.8</v>
      </c>
      <c r="J59" s="27">
        <f t="shared" si="14"/>
        <v>11218.8</v>
      </c>
      <c r="K59" s="27">
        <f t="shared" si="14"/>
        <v>11218.8</v>
      </c>
      <c r="L59" s="27">
        <f t="shared" si="14"/>
        <v>11218.8</v>
      </c>
      <c r="M59" s="27">
        <f t="shared" si="14"/>
        <v>11218.8</v>
      </c>
      <c r="N59" s="27">
        <f t="shared" si="14"/>
        <v>11218.8</v>
      </c>
      <c r="O59" s="27">
        <f t="shared" si="14"/>
        <v>11218.8</v>
      </c>
      <c r="P59" s="27">
        <f t="shared" si="14"/>
        <v>11218.8</v>
      </c>
      <c r="Q59" s="27">
        <f t="shared" si="14"/>
        <v>11218.8</v>
      </c>
      <c r="R59" s="27">
        <f t="shared" si="14"/>
        <v>11218.8</v>
      </c>
      <c r="S59" s="27">
        <f t="shared" si="14"/>
        <v>11218.8</v>
      </c>
      <c r="T59" s="27">
        <f t="shared" si="14"/>
        <v>11218.8</v>
      </c>
      <c r="U59" s="27">
        <f t="shared" si="14"/>
        <v>11218.8</v>
      </c>
      <c r="V59" s="27">
        <f t="shared" si="14"/>
        <v>11218.8</v>
      </c>
      <c r="W59" s="58" t="s">
        <v>21</v>
      </c>
      <c r="X59" s="58"/>
    </row>
    <row r="60" spans="1:24" ht="91.5" customHeight="1" x14ac:dyDescent="0.25">
      <c r="A60" s="49"/>
      <c r="B60" s="50" t="s">
        <v>43</v>
      </c>
      <c r="C60" s="50" t="s">
        <v>24</v>
      </c>
      <c r="D60" s="1">
        <v>1638.8</v>
      </c>
      <c r="E60" s="1">
        <v>1638.8</v>
      </c>
      <c r="F60" s="1">
        <v>0</v>
      </c>
      <c r="G60" s="1">
        <v>0</v>
      </c>
      <c r="H60" s="1">
        <v>1638.8</v>
      </c>
      <c r="I60" s="1">
        <v>1638.8</v>
      </c>
      <c r="J60" s="1">
        <v>1638.8</v>
      </c>
      <c r="K60" s="1">
        <v>1638.8</v>
      </c>
      <c r="L60" s="1">
        <v>1638.8</v>
      </c>
      <c r="M60" s="1">
        <v>1638.8</v>
      </c>
      <c r="N60" s="1">
        <v>1638.8</v>
      </c>
      <c r="O60" s="1">
        <v>1638.8</v>
      </c>
      <c r="P60" s="1">
        <v>1638.8</v>
      </c>
      <c r="Q60" s="1">
        <v>1638.8</v>
      </c>
      <c r="R60" s="1">
        <v>1638.8</v>
      </c>
      <c r="S60" s="1">
        <v>1638.8</v>
      </c>
      <c r="T60" s="1">
        <v>1638.8</v>
      </c>
      <c r="U60" s="1">
        <v>1638.8</v>
      </c>
      <c r="V60" s="1">
        <v>1638.8</v>
      </c>
      <c r="W60" s="59" t="s">
        <v>21</v>
      </c>
      <c r="X60" s="60"/>
    </row>
    <row r="61" spans="1:24" ht="131.25" customHeight="1" x14ac:dyDescent="0.25">
      <c r="A61" s="46"/>
      <c r="B61" s="26" t="s">
        <v>100</v>
      </c>
      <c r="C61" s="50" t="s">
        <v>12</v>
      </c>
      <c r="D61" s="1">
        <v>9580</v>
      </c>
      <c r="E61" s="1">
        <v>9580</v>
      </c>
      <c r="F61" s="1">
        <v>0</v>
      </c>
      <c r="G61" s="1">
        <v>0</v>
      </c>
      <c r="H61" s="1">
        <v>9580</v>
      </c>
      <c r="I61" s="1">
        <v>9580</v>
      </c>
      <c r="J61" s="1">
        <v>9580</v>
      </c>
      <c r="K61" s="1">
        <v>9580</v>
      </c>
      <c r="L61" s="1">
        <v>9580</v>
      </c>
      <c r="M61" s="1">
        <v>9580</v>
      </c>
      <c r="N61" s="1">
        <v>9580</v>
      </c>
      <c r="O61" s="1">
        <v>9580</v>
      </c>
      <c r="P61" s="1">
        <v>9580</v>
      </c>
      <c r="Q61" s="1">
        <v>9580</v>
      </c>
      <c r="R61" s="1">
        <v>9580</v>
      </c>
      <c r="S61" s="1">
        <v>9580</v>
      </c>
      <c r="T61" s="1">
        <v>9580</v>
      </c>
      <c r="U61" s="1">
        <v>9580</v>
      </c>
      <c r="V61" s="1">
        <v>9580</v>
      </c>
      <c r="W61" s="59" t="s">
        <v>21</v>
      </c>
      <c r="X61" s="60"/>
    </row>
    <row r="62" spans="1:24" ht="48.75" customHeight="1" x14ac:dyDescent="0.25">
      <c r="A62" s="49"/>
      <c r="B62" s="47" t="s">
        <v>108</v>
      </c>
      <c r="C62" s="50"/>
      <c r="D62" s="27">
        <f>D65+D66</f>
        <v>54815.099999999991</v>
      </c>
      <c r="E62" s="27">
        <f t="shared" ref="E62:V62" si="15">E65+E66</f>
        <v>54815.099999999991</v>
      </c>
      <c r="F62" s="27">
        <f t="shared" si="15"/>
        <v>17552</v>
      </c>
      <c r="G62" s="27">
        <f t="shared" si="15"/>
        <v>17512.8</v>
      </c>
      <c r="H62" s="27">
        <f t="shared" si="15"/>
        <v>0</v>
      </c>
      <c r="I62" s="27">
        <f t="shared" si="15"/>
        <v>0</v>
      </c>
      <c r="J62" s="27">
        <f t="shared" si="15"/>
        <v>0</v>
      </c>
      <c r="K62" s="27">
        <f t="shared" si="15"/>
        <v>0</v>
      </c>
      <c r="L62" s="27">
        <f t="shared" si="15"/>
        <v>0</v>
      </c>
      <c r="M62" s="27">
        <f t="shared" si="15"/>
        <v>0</v>
      </c>
      <c r="N62" s="27">
        <f t="shared" si="15"/>
        <v>0</v>
      </c>
      <c r="O62" s="27">
        <f t="shared" si="15"/>
        <v>0</v>
      </c>
      <c r="P62" s="27">
        <f t="shared" si="15"/>
        <v>0</v>
      </c>
      <c r="Q62" s="27">
        <f t="shared" si="15"/>
        <v>0</v>
      </c>
      <c r="R62" s="27">
        <f t="shared" si="15"/>
        <v>0</v>
      </c>
      <c r="S62" s="27">
        <f t="shared" si="15"/>
        <v>0</v>
      </c>
      <c r="T62" s="27">
        <f t="shared" si="15"/>
        <v>0</v>
      </c>
      <c r="U62" s="27">
        <f t="shared" si="15"/>
        <v>0</v>
      </c>
      <c r="V62" s="27">
        <f t="shared" si="15"/>
        <v>0</v>
      </c>
      <c r="W62" s="58" t="s">
        <v>155</v>
      </c>
      <c r="X62" s="58"/>
    </row>
    <row r="63" spans="1:24" ht="88.5" customHeight="1" x14ac:dyDescent="0.25">
      <c r="A63" s="46"/>
      <c r="B63" s="26" t="s">
        <v>109</v>
      </c>
      <c r="C63" s="50" t="s">
        <v>12</v>
      </c>
      <c r="D63" s="1">
        <v>2137.3000000000002</v>
      </c>
      <c r="E63" s="1">
        <v>2137.3000000000002</v>
      </c>
      <c r="F63" s="1">
        <v>0</v>
      </c>
      <c r="G63" s="1">
        <v>0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59" t="s">
        <v>21</v>
      </c>
      <c r="X63" s="60"/>
    </row>
    <row r="64" spans="1:24" ht="134.25" customHeight="1" x14ac:dyDescent="0.25">
      <c r="A64" s="46"/>
      <c r="B64" s="26" t="s">
        <v>151</v>
      </c>
      <c r="C64" s="50" t="s">
        <v>24</v>
      </c>
      <c r="D64" s="1">
        <v>112.5</v>
      </c>
      <c r="E64" s="1">
        <v>112.5</v>
      </c>
      <c r="F64" s="1">
        <v>0</v>
      </c>
      <c r="G64" s="1">
        <v>0</v>
      </c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59" t="s">
        <v>21</v>
      </c>
      <c r="X64" s="60"/>
    </row>
    <row r="65" spans="1:24" ht="41.25" customHeight="1" x14ac:dyDescent="0.25">
      <c r="A65" s="75"/>
      <c r="B65" s="65" t="s">
        <v>14</v>
      </c>
      <c r="C65" s="47" t="s">
        <v>13</v>
      </c>
      <c r="D65" s="27">
        <f>D66+D67</f>
        <v>33266.199999999997</v>
      </c>
      <c r="E65" s="27">
        <f t="shared" ref="E65:G65" si="16">E66+E67</f>
        <v>33266.199999999997</v>
      </c>
      <c r="F65" s="27">
        <f t="shared" si="16"/>
        <v>8776</v>
      </c>
      <c r="G65" s="27">
        <f t="shared" si="16"/>
        <v>8756.4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8" t="s">
        <v>156</v>
      </c>
      <c r="X65" s="57"/>
    </row>
    <row r="66" spans="1:24" ht="51" customHeight="1" x14ac:dyDescent="0.25">
      <c r="A66" s="76"/>
      <c r="B66" s="74"/>
      <c r="C66" s="50" t="s">
        <v>24</v>
      </c>
      <c r="D66" s="1">
        <f>D55+D56+D57+D58+D60+D64</f>
        <v>21548.899999999998</v>
      </c>
      <c r="E66" s="1">
        <f t="shared" ref="E66:G66" si="17">E55+E56+E57+E58+E60+E64</f>
        <v>21548.899999999998</v>
      </c>
      <c r="F66" s="1">
        <f t="shared" si="17"/>
        <v>8776</v>
      </c>
      <c r="G66" s="1">
        <f t="shared" si="17"/>
        <v>8756.4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7" t="s">
        <v>157</v>
      </c>
      <c r="X66" s="57"/>
    </row>
    <row r="67" spans="1:24" ht="48.75" customHeight="1" x14ac:dyDescent="0.25">
      <c r="A67" s="76"/>
      <c r="B67" s="74"/>
      <c r="C67" s="50" t="s">
        <v>12</v>
      </c>
      <c r="D67" s="1">
        <f>D61+D63</f>
        <v>11717.3</v>
      </c>
      <c r="E67" s="1">
        <f t="shared" ref="E67:G67" si="18">E61+E63</f>
        <v>11717.3</v>
      </c>
      <c r="F67" s="1">
        <f t="shared" si="18"/>
        <v>0</v>
      </c>
      <c r="G67" s="1">
        <f t="shared" si="18"/>
        <v>0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7" t="s">
        <v>21</v>
      </c>
      <c r="X67" s="57"/>
    </row>
    <row r="68" spans="1:24" ht="28.5" customHeight="1" x14ac:dyDescent="0.25">
      <c r="A68" s="77" t="s">
        <v>81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</row>
    <row r="69" spans="1:24" ht="48.75" customHeight="1" x14ac:dyDescent="0.25">
      <c r="A69" s="49"/>
      <c r="B69" s="50" t="s">
        <v>82</v>
      </c>
      <c r="C69" s="50" t="s">
        <v>24</v>
      </c>
      <c r="D69" s="1">
        <v>200</v>
      </c>
      <c r="E69" s="1">
        <v>200</v>
      </c>
      <c r="F69" s="1">
        <v>158.19999999999999</v>
      </c>
      <c r="G69" s="1">
        <v>158.19999999999999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7" t="s">
        <v>101</v>
      </c>
      <c r="X69" s="57"/>
    </row>
    <row r="70" spans="1:24" ht="37.5" customHeight="1" x14ac:dyDescent="0.25">
      <c r="A70" s="75"/>
      <c r="B70" s="65" t="s">
        <v>14</v>
      </c>
      <c r="C70" s="47" t="s">
        <v>13</v>
      </c>
      <c r="D70" s="27">
        <f>D71</f>
        <v>200</v>
      </c>
      <c r="E70" s="27">
        <f t="shared" ref="E70" si="19">E71</f>
        <v>200</v>
      </c>
      <c r="F70" s="27">
        <f t="shared" ref="F70" si="20">F71</f>
        <v>158.19999999999999</v>
      </c>
      <c r="G70" s="27">
        <f t="shared" ref="G70" si="21">G71</f>
        <v>158.19999999999999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7" t="s">
        <v>101</v>
      </c>
      <c r="X70" s="57"/>
    </row>
    <row r="71" spans="1:24" ht="34.5" customHeight="1" x14ac:dyDescent="0.25">
      <c r="A71" s="76"/>
      <c r="B71" s="86"/>
      <c r="C71" s="50" t="s">
        <v>24</v>
      </c>
      <c r="D71" s="1">
        <f>D69</f>
        <v>200</v>
      </c>
      <c r="E71" s="1">
        <f t="shared" ref="E71:G71" si="22">E69</f>
        <v>200</v>
      </c>
      <c r="F71" s="1">
        <f t="shared" si="22"/>
        <v>158.19999999999999</v>
      </c>
      <c r="G71" s="1">
        <f t="shared" si="22"/>
        <v>158.19999999999999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7" t="s">
        <v>101</v>
      </c>
      <c r="X71" s="57"/>
    </row>
    <row r="72" spans="1:24" ht="28.5" customHeight="1" x14ac:dyDescent="0.25">
      <c r="A72" s="77" t="s">
        <v>44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</row>
    <row r="73" spans="1:24" ht="150" customHeight="1" x14ac:dyDescent="0.25">
      <c r="A73" s="47"/>
      <c r="B73" s="50" t="s">
        <v>102</v>
      </c>
      <c r="C73" s="50" t="s">
        <v>24</v>
      </c>
      <c r="D73" s="28">
        <v>33592.800000000003</v>
      </c>
      <c r="E73" s="28">
        <v>33592.800000000003</v>
      </c>
      <c r="F73" s="28">
        <v>4466.1000000000004</v>
      </c>
      <c r="G73" s="28">
        <v>4466.1000000000004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57" t="s">
        <v>158</v>
      </c>
      <c r="X73" s="57"/>
    </row>
    <row r="74" spans="1:24" ht="65.25" customHeight="1" x14ac:dyDescent="0.25">
      <c r="A74" s="47"/>
      <c r="B74" s="47" t="s">
        <v>45</v>
      </c>
      <c r="C74" s="50"/>
      <c r="D74" s="29">
        <f>D75+D76+D77+D78</f>
        <v>92519.6</v>
      </c>
      <c r="E74" s="29">
        <f>E75+E76+E77+E78</f>
        <v>92519.6</v>
      </c>
      <c r="F74" s="29">
        <f t="shared" ref="F74:G74" si="23">F75+F76+F77+F78</f>
        <v>10500</v>
      </c>
      <c r="G74" s="29">
        <f t="shared" si="23"/>
        <v>10500</v>
      </c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58" t="s">
        <v>115</v>
      </c>
      <c r="X74" s="58"/>
    </row>
    <row r="75" spans="1:24" ht="102.75" customHeight="1" x14ac:dyDescent="0.25">
      <c r="A75" s="47"/>
      <c r="B75" s="50" t="s">
        <v>89</v>
      </c>
      <c r="C75" s="50" t="s">
        <v>12</v>
      </c>
      <c r="D75" s="28">
        <v>50000</v>
      </c>
      <c r="E75" s="28">
        <v>50000</v>
      </c>
      <c r="F75" s="28">
        <v>10500</v>
      </c>
      <c r="G75" s="28">
        <v>10500</v>
      </c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57" t="s">
        <v>159</v>
      </c>
      <c r="X75" s="57"/>
    </row>
    <row r="76" spans="1:24" ht="102.75" customHeight="1" x14ac:dyDescent="0.25">
      <c r="A76" s="47"/>
      <c r="B76" s="50" t="s">
        <v>89</v>
      </c>
      <c r="C76" s="50" t="s">
        <v>24</v>
      </c>
      <c r="D76" s="28">
        <v>20000</v>
      </c>
      <c r="E76" s="28">
        <v>20000</v>
      </c>
      <c r="F76" s="28">
        <v>0</v>
      </c>
      <c r="G76" s="28">
        <v>0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57" t="s">
        <v>21</v>
      </c>
      <c r="X76" s="57"/>
    </row>
    <row r="77" spans="1:24" ht="122.25" customHeight="1" x14ac:dyDescent="0.25">
      <c r="A77" s="47"/>
      <c r="B77" s="50" t="s">
        <v>90</v>
      </c>
      <c r="C77" s="50" t="s">
        <v>12</v>
      </c>
      <c r="D77" s="28">
        <v>21019.599999999999</v>
      </c>
      <c r="E77" s="28">
        <v>21019.599999999999</v>
      </c>
      <c r="F77" s="28">
        <v>0</v>
      </c>
      <c r="G77" s="28">
        <v>0</v>
      </c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57" t="s">
        <v>21</v>
      </c>
      <c r="X77" s="57"/>
    </row>
    <row r="78" spans="1:24" ht="104.25" customHeight="1" x14ac:dyDescent="0.25">
      <c r="A78" s="47"/>
      <c r="B78" s="50" t="s">
        <v>46</v>
      </c>
      <c r="C78" s="50" t="s">
        <v>24</v>
      </c>
      <c r="D78" s="28">
        <v>1500</v>
      </c>
      <c r="E78" s="28">
        <v>1500</v>
      </c>
      <c r="F78" s="28">
        <v>0</v>
      </c>
      <c r="G78" s="28">
        <v>0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57" t="s">
        <v>21</v>
      </c>
      <c r="X78" s="57"/>
    </row>
    <row r="79" spans="1:24" ht="37.5" customHeight="1" x14ac:dyDescent="0.25">
      <c r="A79" s="75"/>
      <c r="B79" s="65" t="s">
        <v>14</v>
      </c>
      <c r="C79" s="47" t="s">
        <v>13</v>
      </c>
      <c r="D79" s="27">
        <f>D81+D80</f>
        <v>126112.40000000001</v>
      </c>
      <c r="E79" s="27">
        <f t="shared" ref="E79:G79" si="24">E81+E80</f>
        <v>126112.40000000001</v>
      </c>
      <c r="F79" s="27">
        <f t="shared" si="24"/>
        <v>14966.1</v>
      </c>
      <c r="G79" s="27">
        <f t="shared" si="24"/>
        <v>14966.1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87" t="s">
        <v>160</v>
      </c>
      <c r="X79" s="88"/>
    </row>
    <row r="80" spans="1:24" ht="58.5" customHeight="1" x14ac:dyDescent="0.25">
      <c r="A80" s="76"/>
      <c r="B80" s="86"/>
      <c r="C80" s="50" t="s">
        <v>12</v>
      </c>
      <c r="D80" s="1">
        <f>D75+D77</f>
        <v>71019.600000000006</v>
      </c>
      <c r="E80" s="1">
        <f t="shared" ref="E80:G80" si="25">E75+E77</f>
        <v>71019.600000000006</v>
      </c>
      <c r="F80" s="1">
        <f t="shared" si="25"/>
        <v>10500</v>
      </c>
      <c r="G80" s="1">
        <f t="shared" si="25"/>
        <v>10500</v>
      </c>
      <c r="H80" s="27">
        <f t="shared" ref="H80:V80" si="26">H75+H77</f>
        <v>0</v>
      </c>
      <c r="I80" s="27">
        <f t="shared" si="26"/>
        <v>0</v>
      </c>
      <c r="J80" s="27">
        <f t="shared" si="26"/>
        <v>0</v>
      </c>
      <c r="K80" s="27">
        <f t="shared" si="26"/>
        <v>0</v>
      </c>
      <c r="L80" s="27">
        <f t="shared" si="26"/>
        <v>0</v>
      </c>
      <c r="M80" s="27">
        <f t="shared" si="26"/>
        <v>0</v>
      </c>
      <c r="N80" s="27">
        <f t="shared" si="26"/>
        <v>0</v>
      </c>
      <c r="O80" s="27">
        <f t="shared" si="26"/>
        <v>0</v>
      </c>
      <c r="P80" s="27">
        <f t="shared" si="26"/>
        <v>0</v>
      </c>
      <c r="Q80" s="27">
        <f t="shared" si="26"/>
        <v>0</v>
      </c>
      <c r="R80" s="27">
        <f t="shared" si="26"/>
        <v>0</v>
      </c>
      <c r="S80" s="27">
        <f t="shared" si="26"/>
        <v>0</v>
      </c>
      <c r="T80" s="27">
        <f t="shared" si="26"/>
        <v>0</v>
      </c>
      <c r="U80" s="27">
        <f t="shared" si="26"/>
        <v>0</v>
      </c>
      <c r="V80" s="27">
        <f t="shared" si="26"/>
        <v>0</v>
      </c>
      <c r="W80" s="57" t="s">
        <v>161</v>
      </c>
      <c r="X80" s="57"/>
    </row>
    <row r="81" spans="1:73" ht="34.5" customHeight="1" x14ac:dyDescent="0.25">
      <c r="A81" s="76"/>
      <c r="B81" s="86"/>
      <c r="C81" s="50" t="s">
        <v>24</v>
      </c>
      <c r="D81" s="1">
        <f>D73+D76+D78</f>
        <v>55092.800000000003</v>
      </c>
      <c r="E81" s="1">
        <f t="shared" ref="E81:G81" si="27">E73+E76+E78</f>
        <v>55092.800000000003</v>
      </c>
      <c r="F81" s="1">
        <f t="shared" si="27"/>
        <v>4466.1000000000004</v>
      </c>
      <c r="G81" s="1">
        <f t="shared" si="27"/>
        <v>4466.1000000000004</v>
      </c>
      <c r="H81" s="1" t="e">
        <f>H73+#REF!+#REF!+H76+H78</f>
        <v>#REF!</v>
      </c>
      <c r="I81" s="1" t="e">
        <f>I73+#REF!+#REF!+I76+I78</f>
        <v>#REF!</v>
      </c>
      <c r="J81" s="1" t="e">
        <f>J73+#REF!+#REF!+J76+J78</f>
        <v>#REF!</v>
      </c>
      <c r="K81" s="1" t="e">
        <f>K73+#REF!+#REF!+K76+K78</f>
        <v>#REF!</v>
      </c>
      <c r="L81" s="1" t="e">
        <f>L73+#REF!+#REF!+L76+L78</f>
        <v>#REF!</v>
      </c>
      <c r="M81" s="1" t="e">
        <f>M73+#REF!+#REF!+M76+M78</f>
        <v>#REF!</v>
      </c>
      <c r="N81" s="1" t="e">
        <f>N73+#REF!+#REF!+N76+N78</f>
        <v>#REF!</v>
      </c>
      <c r="O81" s="1" t="e">
        <f>O73+#REF!+#REF!+O76+O78</f>
        <v>#REF!</v>
      </c>
      <c r="P81" s="1" t="e">
        <f>P73+#REF!+#REF!+P76+P78</f>
        <v>#REF!</v>
      </c>
      <c r="Q81" s="1" t="e">
        <f>Q73+#REF!+#REF!+Q76+Q78</f>
        <v>#REF!</v>
      </c>
      <c r="R81" s="1" t="e">
        <f>R73+#REF!+#REF!+R76+R78</f>
        <v>#REF!</v>
      </c>
      <c r="S81" s="1" t="e">
        <f>S73+#REF!+#REF!+S76+S78</f>
        <v>#REF!</v>
      </c>
      <c r="T81" s="1" t="e">
        <f>T73+#REF!+#REF!+T76+T78</f>
        <v>#REF!</v>
      </c>
      <c r="U81" s="1" t="e">
        <f>U73+#REF!+#REF!+U76+U78</f>
        <v>#REF!</v>
      </c>
      <c r="V81" s="1" t="e">
        <f>V73+#REF!+#REF!+V76+V78</f>
        <v>#REF!</v>
      </c>
      <c r="W81" s="59" t="s">
        <v>162</v>
      </c>
      <c r="X81" s="60"/>
    </row>
    <row r="82" spans="1:73" ht="33.75" customHeight="1" x14ac:dyDescent="0.25">
      <c r="A82" s="77" t="s">
        <v>49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</row>
    <row r="83" spans="1:73" ht="44.25" customHeight="1" x14ac:dyDescent="0.25">
      <c r="A83" s="47"/>
      <c r="B83" s="50" t="s">
        <v>50</v>
      </c>
      <c r="C83" s="50" t="s">
        <v>24</v>
      </c>
      <c r="D83" s="28">
        <v>362</v>
      </c>
      <c r="E83" s="28">
        <v>362</v>
      </c>
      <c r="F83" s="28">
        <v>218.4</v>
      </c>
      <c r="G83" s="28">
        <v>218.4</v>
      </c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57" t="s">
        <v>166</v>
      </c>
      <c r="X83" s="57"/>
    </row>
    <row r="84" spans="1:73" ht="162.75" customHeight="1" x14ac:dyDescent="0.25">
      <c r="A84" s="47"/>
      <c r="B84" s="50" t="s">
        <v>51</v>
      </c>
      <c r="C84" s="50" t="s">
        <v>24</v>
      </c>
      <c r="D84" s="28">
        <v>951.2</v>
      </c>
      <c r="E84" s="28">
        <v>951.2</v>
      </c>
      <c r="F84" s="28">
        <v>951.2</v>
      </c>
      <c r="G84" s="28">
        <v>951.2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57" t="s">
        <v>91</v>
      </c>
      <c r="X84" s="57"/>
    </row>
    <row r="85" spans="1:73" ht="81.75" customHeight="1" x14ac:dyDescent="0.25">
      <c r="A85" s="47"/>
      <c r="B85" s="50" t="s">
        <v>52</v>
      </c>
      <c r="C85" s="50" t="s">
        <v>12</v>
      </c>
      <c r="D85" s="28">
        <v>463</v>
      </c>
      <c r="E85" s="28">
        <v>463</v>
      </c>
      <c r="F85" s="28">
        <v>186.9</v>
      </c>
      <c r="G85" s="28">
        <v>186.9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57" t="s">
        <v>167</v>
      </c>
      <c r="X85" s="57"/>
      <c r="BU85" s="2" t="s">
        <v>47</v>
      </c>
    </row>
    <row r="86" spans="1:73" ht="61.5" customHeight="1" x14ac:dyDescent="0.25">
      <c r="A86" s="47"/>
      <c r="B86" s="50" t="s">
        <v>53</v>
      </c>
      <c r="C86" s="50" t="s">
        <v>24</v>
      </c>
      <c r="D86" s="28">
        <v>677.3</v>
      </c>
      <c r="E86" s="28">
        <v>677.3</v>
      </c>
      <c r="F86" s="28">
        <v>273.5</v>
      </c>
      <c r="G86" s="28">
        <v>273.5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57" t="s">
        <v>167</v>
      </c>
      <c r="X86" s="57"/>
    </row>
    <row r="87" spans="1:73" ht="84.75" customHeight="1" x14ac:dyDescent="0.25">
      <c r="A87" s="47"/>
      <c r="B87" s="50" t="s">
        <v>103</v>
      </c>
      <c r="C87" s="50" t="s">
        <v>24</v>
      </c>
      <c r="D87" s="28">
        <v>619.1</v>
      </c>
      <c r="E87" s="28">
        <v>619.1</v>
      </c>
      <c r="F87" s="28">
        <v>0</v>
      </c>
      <c r="G87" s="28">
        <v>0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57" t="s">
        <v>21</v>
      </c>
      <c r="X87" s="57"/>
    </row>
    <row r="88" spans="1:73" ht="84.75" customHeight="1" x14ac:dyDescent="0.25">
      <c r="A88" s="47"/>
      <c r="B88" s="50" t="s">
        <v>104</v>
      </c>
      <c r="C88" s="50" t="s">
        <v>24</v>
      </c>
      <c r="D88" s="28">
        <v>1341.8</v>
      </c>
      <c r="E88" s="28">
        <v>1341.8</v>
      </c>
      <c r="F88" s="28">
        <v>0</v>
      </c>
      <c r="G88" s="28">
        <v>0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57" t="s">
        <v>21</v>
      </c>
      <c r="X88" s="57"/>
    </row>
    <row r="89" spans="1:73" ht="108.75" customHeight="1" x14ac:dyDescent="0.25">
      <c r="A89" s="47"/>
      <c r="B89" s="50" t="s">
        <v>105</v>
      </c>
      <c r="C89" s="50" t="s">
        <v>24</v>
      </c>
      <c r="D89" s="28">
        <v>740.9</v>
      </c>
      <c r="E89" s="28">
        <v>740.9</v>
      </c>
      <c r="F89" s="28">
        <v>0</v>
      </c>
      <c r="G89" s="28">
        <v>0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57" t="s">
        <v>21</v>
      </c>
      <c r="X89" s="57"/>
    </row>
    <row r="90" spans="1:73" ht="108.75" customHeight="1" x14ac:dyDescent="0.25">
      <c r="A90" s="47"/>
      <c r="B90" s="50" t="s">
        <v>106</v>
      </c>
      <c r="C90" s="50" t="s">
        <v>24</v>
      </c>
      <c r="D90" s="28">
        <v>1410.5</v>
      </c>
      <c r="E90" s="28">
        <v>1410.5</v>
      </c>
      <c r="F90" s="28">
        <v>0</v>
      </c>
      <c r="G90" s="28">
        <v>0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57" t="s">
        <v>21</v>
      </c>
      <c r="X90" s="57"/>
    </row>
    <row r="91" spans="1:73" ht="63.75" customHeight="1" x14ac:dyDescent="0.25">
      <c r="A91" s="42"/>
      <c r="B91" s="26" t="s">
        <v>163</v>
      </c>
      <c r="C91" s="50" t="s">
        <v>24</v>
      </c>
      <c r="D91" s="28">
        <v>170</v>
      </c>
      <c r="E91" s="28">
        <v>170</v>
      </c>
      <c r="F91" s="28">
        <v>170</v>
      </c>
      <c r="G91" s="28">
        <v>170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57" t="s">
        <v>91</v>
      </c>
      <c r="X91" s="57"/>
    </row>
    <row r="92" spans="1:73" ht="151.5" customHeight="1" x14ac:dyDescent="0.25">
      <c r="A92" s="42"/>
      <c r="B92" s="26" t="s">
        <v>164</v>
      </c>
      <c r="C92" s="50" t="s">
        <v>24</v>
      </c>
      <c r="D92" s="28">
        <v>728.4</v>
      </c>
      <c r="E92" s="28">
        <v>728.4</v>
      </c>
      <c r="F92" s="28">
        <v>474.5</v>
      </c>
      <c r="G92" s="28">
        <v>474.5</v>
      </c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57" t="s">
        <v>168</v>
      </c>
      <c r="X92" s="57"/>
    </row>
    <row r="93" spans="1:73" ht="73.5" customHeight="1" x14ac:dyDescent="0.25">
      <c r="A93" s="42"/>
      <c r="B93" s="26" t="s">
        <v>165</v>
      </c>
      <c r="C93" s="50" t="s">
        <v>12</v>
      </c>
      <c r="D93" s="28">
        <v>1000</v>
      </c>
      <c r="E93" s="28">
        <v>1000</v>
      </c>
      <c r="F93" s="28">
        <v>0</v>
      </c>
      <c r="G93" s="28">
        <v>0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57" t="s">
        <v>21</v>
      </c>
      <c r="X93" s="57"/>
    </row>
    <row r="94" spans="1:73" ht="37.5" customHeight="1" x14ac:dyDescent="0.25">
      <c r="A94" s="65"/>
      <c r="B94" s="65" t="s">
        <v>14</v>
      </c>
      <c r="C94" s="47" t="s">
        <v>13</v>
      </c>
      <c r="D94" s="27">
        <f>D95+D96</f>
        <v>8464.1999999999989</v>
      </c>
      <c r="E94" s="27">
        <f t="shared" ref="E94:G94" si="28">E95+E96</f>
        <v>8464.1999999999989</v>
      </c>
      <c r="F94" s="27">
        <f t="shared" si="28"/>
        <v>2274.4000000000005</v>
      </c>
      <c r="G94" s="27">
        <f t="shared" si="28"/>
        <v>2274.4000000000005</v>
      </c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87" t="s">
        <v>169</v>
      </c>
      <c r="X94" s="88"/>
    </row>
    <row r="95" spans="1:73" ht="34.5" customHeight="1" x14ac:dyDescent="0.25">
      <c r="A95" s="66"/>
      <c r="B95" s="86"/>
      <c r="C95" s="50" t="s">
        <v>24</v>
      </c>
      <c r="D95" s="1">
        <f>D83+D84+D86+D87+D88+D89+D90+D91+D92</f>
        <v>7001.1999999999989</v>
      </c>
      <c r="E95" s="1">
        <f t="shared" ref="E95" si="29">E83+E84+E86+E87+E88+E89+E90+E91+E92</f>
        <v>7001.1999999999989</v>
      </c>
      <c r="F95" s="1">
        <f>F83+F84+F86+F87+F88+F89+F90+F91+F92-0.1</f>
        <v>2087.5000000000005</v>
      </c>
      <c r="G95" s="1">
        <f>G83+G84+G86+G87+G88+G89+G90+G91+G92-0.1</f>
        <v>2087.5000000000005</v>
      </c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9" t="s">
        <v>170</v>
      </c>
      <c r="X95" s="60"/>
    </row>
    <row r="96" spans="1:73" ht="48.75" customHeight="1" x14ac:dyDescent="0.25">
      <c r="A96" s="67"/>
      <c r="B96" s="66"/>
      <c r="C96" s="50" t="s">
        <v>12</v>
      </c>
      <c r="D96" s="1">
        <f>D85+D93</f>
        <v>1463</v>
      </c>
      <c r="E96" s="1">
        <f t="shared" ref="E96:G96" si="30">E85+E93</f>
        <v>1463</v>
      </c>
      <c r="F96" s="1">
        <f t="shared" si="30"/>
        <v>186.9</v>
      </c>
      <c r="G96" s="1">
        <f t="shared" si="30"/>
        <v>186.9</v>
      </c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9" t="s">
        <v>171</v>
      </c>
      <c r="X96" s="60"/>
    </row>
    <row r="97" spans="1:24" ht="36" customHeight="1" x14ac:dyDescent="0.25">
      <c r="A97" s="94"/>
      <c r="B97" s="65" t="s">
        <v>11</v>
      </c>
      <c r="C97" s="47" t="s">
        <v>13</v>
      </c>
      <c r="D97" s="27">
        <f>D98+D99+D100</f>
        <v>224698.7</v>
      </c>
      <c r="E97" s="27">
        <f>E98+E99+E100</f>
        <v>224698.7</v>
      </c>
      <c r="F97" s="27">
        <f t="shared" ref="F97:G97" si="31">F98+F99+F100</f>
        <v>57783.400000000009</v>
      </c>
      <c r="G97" s="27">
        <f t="shared" si="31"/>
        <v>57193</v>
      </c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87" t="s">
        <v>172</v>
      </c>
      <c r="X97" s="88"/>
    </row>
    <row r="98" spans="1:24" ht="33.75" customHeight="1" x14ac:dyDescent="0.25">
      <c r="A98" s="66"/>
      <c r="B98" s="74"/>
      <c r="C98" s="50" t="s">
        <v>24</v>
      </c>
      <c r="D98" s="1">
        <f>D51+D66+D71+D81+D95</f>
        <v>108347</v>
      </c>
      <c r="E98" s="1">
        <f>E51+E66+E71+E81+E95</f>
        <v>108347</v>
      </c>
      <c r="F98" s="1">
        <f>F51+F66+F71+F81+F95-0.1</f>
        <v>30972.800000000003</v>
      </c>
      <c r="G98" s="1">
        <f>G51+G66+G71+G81+G95</f>
        <v>30382.400000000001</v>
      </c>
      <c r="H98" s="1" t="e">
        <f t="shared" ref="H98:V98" si="32">H51+H66+H81+H95+H71</f>
        <v>#REF!</v>
      </c>
      <c r="I98" s="1" t="e">
        <f t="shared" si="32"/>
        <v>#REF!</v>
      </c>
      <c r="J98" s="1" t="e">
        <f t="shared" si="32"/>
        <v>#REF!</v>
      </c>
      <c r="K98" s="1" t="e">
        <f t="shared" si="32"/>
        <v>#REF!</v>
      </c>
      <c r="L98" s="1" t="e">
        <f t="shared" si="32"/>
        <v>#REF!</v>
      </c>
      <c r="M98" s="1" t="e">
        <f t="shared" si="32"/>
        <v>#REF!</v>
      </c>
      <c r="N98" s="1" t="e">
        <f t="shared" si="32"/>
        <v>#REF!</v>
      </c>
      <c r="O98" s="1" t="e">
        <f t="shared" si="32"/>
        <v>#REF!</v>
      </c>
      <c r="P98" s="1" t="e">
        <f t="shared" si="32"/>
        <v>#REF!</v>
      </c>
      <c r="Q98" s="1" t="e">
        <f t="shared" si="32"/>
        <v>#REF!</v>
      </c>
      <c r="R98" s="1" t="e">
        <f t="shared" si="32"/>
        <v>#REF!</v>
      </c>
      <c r="S98" s="1" t="e">
        <f t="shared" si="32"/>
        <v>#REF!</v>
      </c>
      <c r="T98" s="1" t="e">
        <f t="shared" si="32"/>
        <v>#REF!</v>
      </c>
      <c r="U98" s="1" t="e">
        <f t="shared" si="32"/>
        <v>#REF!</v>
      </c>
      <c r="V98" s="1" t="e">
        <f t="shared" si="32"/>
        <v>#REF!</v>
      </c>
      <c r="W98" s="57" t="s">
        <v>173</v>
      </c>
      <c r="X98" s="57"/>
    </row>
    <row r="99" spans="1:24" ht="65.25" customHeight="1" x14ac:dyDescent="0.25">
      <c r="A99" s="66"/>
      <c r="B99" s="74"/>
      <c r="C99" s="50" t="s">
        <v>12</v>
      </c>
      <c r="D99" s="1">
        <f>D53+D67+D80+D96</f>
        <v>86773.6</v>
      </c>
      <c r="E99" s="1">
        <f>E53+E67+E80+E96</f>
        <v>86773.6</v>
      </c>
      <c r="F99" s="1">
        <f>F53+F67+F80+F96</f>
        <v>11213.8</v>
      </c>
      <c r="G99" s="1">
        <f>G53+G67+G80+G96</f>
        <v>11213.8</v>
      </c>
      <c r="H99" s="1" t="e">
        <f>H78+#REF!</f>
        <v>#REF!</v>
      </c>
      <c r="I99" s="1" t="e">
        <f>I78+#REF!</f>
        <v>#REF!</v>
      </c>
      <c r="J99" s="1" t="e">
        <f>J78+#REF!</f>
        <v>#REF!</v>
      </c>
      <c r="K99" s="1" t="e">
        <f>K78+#REF!</f>
        <v>#REF!</v>
      </c>
      <c r="L99" s="1" t="e">
        <f>L78+#REF!</f>
        <v>#REF!</v>
      </c>
      <c r="M99" s="1" t="e">
        <f>M78+#REF!</f>
        <v>#REF!</v>
      </c>
      <c r="N99" s="1" t="e">
        <f>N78+#REF!</f>
        <v>#REF!</v>
      </c>
      <c r="O99" s="1" t="e">
        <f>O78+#REF!</f>
        <v>#REF!</v>
      </c>
      <c r="P99" s="1" t="e">
        <f>P78+#REF!</f>
        <v>#REF!</v>
      </c>
      <c r="Q99" s="1" t="e">
        <f>Q78+#REF!</f>
        <v>#REF!</v>
      </c>
      <c r="R99" s="1" t="e">
        <f>R78+#REF!</f>
        <v>#REF!</v>
      </c>
      <c r="S99" s="1" t="e">
        <f>S78+#REF!</f>
        <v>#REF!</v>
      </c>
      <c r="T99" s="1" t="e">
        <f>T78+#REF!</f>
        <v>#REF!</v>
      </c>
      <c r="U99" s="1" t="e">
        <f>U78+#REF!</f>
        <v>#REF!</v>
      </c>
      <c r="V99" s="1" t="e">
        <f>V78+#REF!</f>
        <v>#REF!</v>
      </c>
      <c r="W99" s="57" t="s">
        <v>174</v>
      </c>
      <c r="X99" s="57"/>
    </row>
    <row r="100" spans="1:24" ht="65.25" customHeight="1" x14ac:dyDescent="0.25">
      <c r="A100" s="67"/>
      <c r="B100" s="67"/>
      <c r="C100" s="50" t="s">
        <v>80</v>
      </c>
      <c r="D100" s="1">
        <f>D52</f>
        <v>29578.1</v>
      </c>
      <c r="E100" s="1">
        <f>E52</f>
        <v>29578.1</v>
      </c>
      <c r="F100" s="1">
        <f>F52</f>
        <v>15596.8</v>
      </c>
      <c r="G100" s="1">
        <f>G52</f>
        <v>15596.8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57" t="s">
        <v>175</v>
      </c>
      <c r="X100" s="57"/>
    </row>
    <row r="101" spans="1:24" ht="15.75" customHeight="1" x14ac:dyDescent="0.25">
      <c r="A101" s="43"/>
      <c r="B101" s="77" t="s">
        <v>123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</row>
    <row r="102" spans="1:24" ht="28.5" customHeight="1" x14ac:dyDescent="0.25">
      <c r="A102" s="52">
        <v>4</v>
      </c>
      <c r="B102" s="91" t="s">
        <v>54</v>
      </c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3"/>
    </row>
    <row r="103" spans="1:24" ht="48.75" customHeight="1" x14ac:dyDescent="0.25">
      <c r="A103" s="7"/>
      <c r="B103" s="50" t="s">
        <v>55</v>
      </c>
      <c r="C103" s="50" t="s">
        <v>24</v>
      </c>
      <c r="D103" s="1">
        <v>500</v>
      </c>
      <c r="E103" s="1">
        <v>500</v>
      </c>
      <c r="F103" s="1">
        <v>335.3</v>
      </c>
      <c r="G103" s="1">
        <v>335.3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57" t="s">
        <v>178</v>
      </c>
      <c r="X103" s="57"/>
    </row>
    <row r="104" spans="1:24" ht="150" customHeight="1" x14ac:dyDescent="0.25">
      <c r="A104" s="7"/>
      <c r="B104" s="26" t="s">
        <v>107</v>
      </c>
      <c r="C104" s="50" t="s">
        <v>80</v>
      </c>
      <c r="D104" s="1">
        <v>5750</v>
      </c>
      <c r="E104" s="1">
        <v>5750</v>
      </c>
      <c r="F104" s="1">
        <v>300</v>
      </c>
      <c r="G104" s="1">
        <v>300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57" t="s">
        <v>179</v>
      </c>
      <c r="X104" s="57"/>
    </row>
    <row r="105" spans="1:24" ht="48" customHeight="1" x14ac:dyDescent="0.25">
      <c r="A105" s="7"/>
      <c r="B105" s="42" t="s">
        <v>108</v>
      </c>
      <c r="C105" s="47"/>
      <c r="D105" s="27">
        <f>D106+D107</f>
        <v>7041.7000000000007</v>
      </c>
      <c r="E105" s="27">
        <f t="shared" ref="E105:G105" si="33">E106+E107</f>
        <v>7041.7000000000007</v>
      </c>
      <c r="F105" s="27">
        <f t="shared" si="33"/>
        <v>2065.5</v>
      </c>
      <c r="G105" s="27">
        <f t="shared" si="33"/>
        <v>2065.5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57" t="s">
        <v>180</v>
      </c>
      <c r="X105" s="57"/>
    </row>
    <row r="106" spans="1:24" ht="81" customHeight="1" x14ac:dyDescent="0.25">
      <c r="A106" s="7"/>
      <c r="B106" s="26" t="s">
        <v>109</v>
      </c>
      <c r="C106" s="50" t="s">
        <v>12</v>
      </c>
      <c r="D106" s="1">
        <v>6689.6</v>
      </c>
      <c r="E106" s="1">
        <v>6689.6</v>
      </c>
      <c r="F106" s="1">
        <v>1962.2</v>
      </c>
      <c r="G106" s="1">
        <v>1962.2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57" t="s">
        <v>180</v>
      </c>
      <c r="X106" s="57"/>
    </row>
    <row r="107" spans="1:24" ht="136.5" customHeight="1" x14ac:dyDescent="0.25">
      <c r="A107" s="41"/>
      <c r="B107" s="26" t="s">
        <v>93</v>
      </c>
      <c r="C107" s="50" t="s">
        <v>24</v>
      </c>
      <c r="D107" s="1">
        <v>352.1</v>
      </c>
      <c r="E107" s="1">
        <v>352.1</v>
      </c>
      <c r="F107" s="1">
        <v>103.3</v>
      </c>
      <c r="G107" s="1">
        <v>103.3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57" t="s">
        <v>180</v>
      </c>
      <c r="X107" s="57"/>
    </row>
    <row r="108" spans="1:24" ht="216.75" customHeight="1" x14ac:dyDescent="0.25">
      <c r="A108" s="41"/>
      <c r="B108" s="56" t="s">
        <v>176</v>
      </c>
      <c r="C108" s="50" t="s">
        <v>12</v>
      </c>
      <c r="D108" s="1">
        <v>46241.2</v>
      </c>
      <c r="E108" s="1">
        <v>46241.2</v>
      </c>
      <c r="F108" s="1">
        <v>0</v>
      </c>
      <c r="G108" s="1">
        <v>0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57" t="s">
        <v>20</v>
      </c>
      <c r="X108" s="57"/>
    </row>
    <row r="109" spans="1:24" ht="136.5" customHeight="1" x14ac:dyDescent="0.25">
      <c r="A109" s="41"/>
      <c r="B109" s="56" t="s">
        <v>177</v>
      </c>
      <c r="C109" s="50" t="s">
        <v>24</v>
      </c>
      <c r="D109" s="1">
        <v>2433.8000000000002</v>
      </c>
      <c r="E109" s="1">
        <v>2433.8000000000002</v>
      </c>
      <c r="F109" s="1">
        <v>0</v>
      </c>
      <c r="G109" s="1">
        <v>0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57" t="s">
        <v>20</v>
      </c>
      <c r="X109" s="57"/>
    </row>
    <row r="110" spans="1:24" ht="33" customHeight="1" x14ac:dyDescent="0.25">
      <c r="A110" s="63"/>
      <c r="B110" s="89" t="s">
        <v>14</v>
      </c>
      <c r="C110" s="47" t="s">
        <v>13</v>
      </c>
      <c r="D110" s="27">
        <f>D112+D113+D111</f>
        <v>61966.7</v>
      </c>
      <c r="E110" s="27">
        <f t="shared" ref="E110:G110" si="34">E112+E113+E111</f>
        <v>61966.7</v>
      </c>
      <c r="F110" s="27">
        <f t="shared" si="34"/>
        <v>2700.8</v>
      </c>
      <c r="G110" s="27">
        <f t="shared" si="34"/>
        <v>2700.8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58" t="s">
        <v>181</v>
      </c>
      <c r="X110" s="57"/>
    </row>
    <row r="111" spans="1:24" ht="48.75" customHeight="1" x14ac:dyDescent="0.25">
      <c r="A111" s="64"/>
      <c r="B111" s="90"/>
      <c r="C111" s="50" t="s">
        <v>80</v>
      </c>
      <c r="D111" s="1">
        <f>D104</f>
        <v>5750</v>
      </c>
      <c r="E111" s="1">
        <f t="shared" ref="E111:G111" si="35">E104</f>
        <v>5750</v>
      </c>
      <c r="F111" s="1">
        <f t="shared" si="35"/>
        <v>300</v>
      </c>
      <c r="G111" s="1">
        <f t="shared" si="35"/>
        <v>300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57" t="s">
        <v>179</v>
      </c>
      <c r="X111" s="57"/>
    </row>
    <row r="112" spans="1:24" ht="48.75" customHeight="1" x14ac:dyDescent="0.25">
      <c r="A112" s="75"/>
      <c r="B112" s="86"/>
      <c r="C112" s="50" t="s">
        <v>12</v>
      </c>
      <c r="D112" s="1">
        <f>D106+D108</f>
        <v>52930.799999999996</v>
      </c>
      <c r="E112" s="1">
        <f t="shared" ref="E112:G112" si="36">E106+E108</f>
        <v>52930.799999999996</v>
      </c>
      <c r="F112" s="1">
        <f t="shared" si="36"/>
        <v>1962.2</v>
      </c>
      <c r="G112" s="1">
        <f t="shared" si="36"/>
        <v>1962.2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57" t="s">
        <v>182</v>
      </c>
      <c r="X112" s="57"/>
    </row>
    <row r="113" spans="1:24" ht="51" customHeight="1" x14ac:dyDescent="0.25">
      <c r="A113" s="76"/>
      <c r="B113" s="67"/>
      <c r="C113" s="50" t="s">
        <v>24</v>
      </c>
      <c r="D113" s="1">
        <f>D103+D107+D109</f>
        <v>3285.9</v>
      </c>
      <c r="E113" s="1">
        <f t="shared" ref="E113:G113" si="37">E103+E107+E109</f>
        <v>3285.9</v>
      </c>
      <c r="F113" s="1">
        <f t="shared" si="37"/>
        <v>438.6</v>
      </c>
      <c r="G113" s="1">
        <f t="shared" si="37"/>
        <v>438.6</v>
      </c>
      <c r="H113" s="1">
        <f t="shared" ref="H113:V113" si="38">H103+H107</f>
        <v>0</v>
      </c>
      <c r="I113" s="1">
        <f t="shared" si="38"/>
        <v>0</v>
      </c>
      <c r="J113" s="1">
        <f t="shared" si="38"/>
        <v>0</v>
      </c>
      <c r="K113" s="1">
        <f t="shared" si="38"/>
        <v>0</v>
      </c>
      <c r="L113" s="1">
        <f t="shared" si="38"/>
        <v>0</v>
      </c>
      <c r="M113" s="1">
        <f t="shared" si="38"/>
        <v>0</v>
      </c>
      <c r="N113" s="1">
        <f t="shared" si="38"/>
        <v>0</v>
      </c>
      <c r="O113" s="1">
        <f t="shared" si="38"/>
        <v>0</v>
      </c>
      <c r="P113" s="1">
        <f t="shared" si="38"/>
        <v>0</v>
      </c>
      <c r="Q113" s="1">
        <f t="shared" si="38"/>
        <v>0</v>
      </c>
      <c r="R113" s="1">
        <f t="shared" si="38"/>
        <v>0</v>
      </c>
      <c r="S113" s="1">
        <f t="shared" si="38"/>
        <v>0</v>
      </c>
      <c r="T113" s="1">
        <f t="shared" si="38"/>
        <v>0</v>
      </c>
      <c r="U113" s="1">
        <f t="shared" si="38"/>
        <v>0</v>
      </c>
      <c r="V113" s="1">
        <f t="shared" si="38"/>
        <v>0</v>
      </c>
      <c r="W113" s="57" t="s">
        <v>183</v>
      </c>
      <c r="X113" s="57"/>
    </row>
    <row r="114" spans="1:24" ht="42" customHeight="1" x14ac:dyDescent="0.25">
      <c r="A114" s="67"/>
      <c r="B114" s="95" t="s">
        <v>56</v>
      </c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3"/>
    </row>
    <row r="115" spans="1:24" ht="91.5" customHeight="1" x14ac:dyDescent="0.25">
      <c r="B115" s="50" t="s">
        <v>57</v>
      </c>
      <c r="C115" s="50" t="s">
        <v>24</v>
      </c>
      <c r="D115" s="1">
        <v>250</v>
      </c>
      <c r="E115" s="1">
        <v>250</v>
      </c>
      <c r="F115" s="1">
        <v>4</v>
      </c>
      <c r="G115" s="1">
        <v>4</v>
      </c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57" t="s">
        <v>111</v>
      </c>
      <c r="X115" s="57"/>
    </row>
    <row r="116" spans="1:24" ht="61.5" customHeight="1" x14ac:dyDescent="0.25">
      <c r="A116" s="25"/>
      <c r="B116" s="50" t="s">
        <v>58</v>
      </c>
      <c r="C116" s="50" t="s">
        <v>24</v>
      </c>
      <c r="D116" s="1">
        <v>3517.3</v>
      </c>
      <c r="E116" s="1">
        <v>3517.3</v>
      </c>
      <c r="F116" s="1">
        <v>1241.0999999999999</v>
      </c>
      <c r="G116" s="1">
        <v>1241.0999999999999</v>
      </c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57" t="s">
        <v>184</v>
      </c>
      <c r="X116" s="57"/>
    </row>
    <row r="117" spans="1:24" ht="102" customHeight="1" x14ac:dyDescent="0.25">
      <c r="A117" s="25"/>
      <c r="B117" s="50" t="s">
        <v>59</v>
      </c>
      <c r="C117" s="50" t="s">
        <v>24</v>
      </c>
      <c r="D117" s="1">
        <v>2180</v>
      </c>
      <c r="E117" s="1">
        <v>2180</v>
      </c>
      <c r="F117" s="1">
        <v>0</v>
      </c>
      <c r="G117" s="1">
        <v>0</v>
      </c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57" t="s">
        <v>20</v>
      </c>
      <c r="X117" s="57"/>
    </row>
    <row r="118" spans="1:24" ht="102" customHeight="1" x14ac:dyDescent="0.25">
      <c r="A118" s="25"/>
      <c r="B118" s="50" t="s">
        <v>76</v>
      </c>
      <c r="C118" s="50" t="s">
        <v>24</v>
      </c>
      <c r="D118" s="1">
        <v>577</v>
      </c>
      <c r="E118" s="1">
        <v>577</v>
      </c>
      <c r="F118" s="1">
        <v>0</v>
      </c>
      <c r="G118" s="1">
        <v>0</v>
      </c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57" t="s">
        <v>20</v>
      </c>
      <c r="X118" s="57"/>
    </row>
    <row r="119" spans="1:24" ht="158.25" customHeight="1" x14ac:dyDescent="0.25">
      <c r="A119" s="25"/>
      <c r="B119" s="26" t="s">
        <v>110</v>
      </c>
      <c r="C119" s="50" t="s">
        <v>80</v>
      </c>
      <c r="D119" s="1">
        <v>1500</v>
      </c>
      <c r="E119" s="1">
        <v>1500</v>
      </c>
      <c r="F119" s="1">
        <v>290</v>
      </c>
      <c r="G119" s="1">
        <v>290</v>
      </c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57" t="s">
        <v>185</v>
      </c>
      <c r="X119" s="57"/>
    </row>
    <row r="120" spans="1:24" ht="32.25" customHeight="1" x14ac:dyDescent="0.25">
      <c r="A120" s="68"/>
      <c r="B120" s="65" t="s">
        <v>14</v>
      </c>
      <c r="C120" s="47" t="s">
        <v>77</v>
      </c>
      <c r="D120" s="27">
        <f>D121+D122</f>
        <v>8024.3</v>
      </c>
      <c r="E120" s="27">
        <f t="shared" ref="E120:G120" si="39">E121+E122</f>
        <v>8024.3</v>
      </c>
      <c r="F120" s="27">
        <f t="shared" si="39"/>
        <v>1535.1</v>
      </c>
      <c r="G120" s="27">
        <f t="shared" si="39"/>
        <v>1535.1</v>
      </c>
      <c r="H120" s="27" t="e">
        <f>H121+#REF!</f>
        <v>#REF!</v>
      </c>
      <c r="I120" s="27" t="e">
        <f>I121+#REF!</f>
        <v>#REF!</v>
      </c>
      <c r="J120" s="27" t="e">
        <f>J121+#REF!</f>
        <v>#REF!</v>
      </c>
      <c r="K120" s="27" t="e">
        <f>K121+#REF!</f>
        <v>#REF!</v>
      </c>
      <c r="L120" s="27" t="e">
        <f>L121+#REF!</f>
        <v>#REF!</v>
      </c>
      <c r="M120" s="27" t="e">
        <f>M121+#REF!</f>
        <v>#REF!</v>
      </c>
      <c r="N120" s="27" t="e">
        <f>N121+#REF!</f>
        <v>#REF!</v>
      </c>
      <c r="O120" s="27" t="e">
        <f>O121+#REF!</f>
        <v>#REF!</v>
      </c>
      <c r="P120" s="27" t="e">
        <f>P121+#REF!</f>
        <v>#REF!</v>
      </c>
      <c r="Q120" s="27" t="e">
        <f>Q121+#REF!</f>
        <v>#REF!</v>
      </c>
      <c r="R120" s="27" t="e">
        <f>R121+#REF!</f>
        <v>#REF!</v>
      </c>
      <c r="S120" s="27" t="e">
        <f>S121+#REF!</f>
        <v>#REF!</v>
      </c>
      <c r="T120" s="27" t="e">
        <f>T121+#REF!</f>
        <v>#REF!</v>
      </c>
      <c r="U120" s="27" t="e">
        <f>U121+#REF!</f>
        <v>#REF!</v>
      </c>
      <c r="V120" s="27" t="e">
        <f>V121+#REF!</f>
        <v>#REF!</v>
      </c>
      <c r="W120" s="58" t="s">
        <v>186</v>
      </c>
      <c r="X120" s="58"/>
    </row>
    <row r="121" spans="1:24" s="14" customFormat="1" ht="36.75" customHeight="1" x14ac:dyDescent="0.25">
      <c r="A121" s="62"/>
      <c r="B121" s="66"/>
      <c r="C121" s="50" t="s">
        <v>24</v>
      </c>
      <c r="D121" s="1">
        <f>D115+D116+D117+D118</f>
        <v>6524.3</v>
      </c>
      <c r="E121" s="1">
        <f t="shared" ref="E121:G121" si="40">E115+E116+E117+E118</f>
        <v>6524.3</v>
      </c>
      <c r="F121" s="1">
        <f t="shared" si="40"/>
        <v>1245.0999999999999</v>
      </c>
      <c r="G121" s="1">
        <f t="shared" si="40"/>
        <v>1245.0999999999999</v>
      </c>
      <c r="H121" s="1">
        <f t="shared" ref="H121:V121" si="41">H115+H116+H117+H118</f>
        <v>0</v>
      </c>
      <c r="I121" s="1">
        <f t="shared" si="41"/>
        <v>0</v>
      </c>
      <c r="J121" s="1">
        <f t="shared" si="41"/>
        <v>0</v>
      </c>
      <c r="K121" s="1">
        <f t="shared" si="41"/>
        <v>0</v>
      </c>
      <c r="L121" s="1">
        <f t="shared" si="41"/>
        <v>0</v>
      </c>
      <c r="M121" s="1">
        <f t="shared" si="41"/>
        <v>0</v>
      </c>
      <c r="N121" s="1">
        <f t="shared" si="41"/>
        <v>0</v>
      </c>
      <c r="O121" s="1">
        <f t="shared" si="41"/>
        <v>0</v>
      </c>
      <c r="P121" s="1">
        <f t="shared" si="41"/>
        <v>0</v>
      </c>
      <c r="Q121" s="1">
        <f t="shared" si="41"/>
        <v>0</v>
      </c>
      <c r="R121" s="1">
        <f t="shared" si="41"/>
        <v>0</v>
      </c>
      <c r="S121" s="1">
        <f t="shared" si="41"/>
        <v>0</v>
      </c>
      <c r="T121" s="1">
        <f t="shared" si="41"/>
        <v>0</v>
      </c>
      <c r="U121" s="1">
        <f t="shared" si="41"/>
        <v>0</v>
      </c>
      <c r="V121" s="1">
        <f t="shared" si="41"/>
        <v>0</v>
      </c>
      <c r="W121" s="57" t="s">
        <v>186</v>
      </c>
      <c r="X121" s="57"/>
    </row>
    <row r="122" spans="1:24" s="14" customFormat="1" ht="48" customHeight="1" x14ac:dyDescent="0.25">
      <c r="A122" s="62"/>
      <c r="B122" s="67"/>
      <c r="C122" s="50" t="s">
        <v>80</v>
      </c>
      <c r="D122" s="1">
        <f>D119</f>
        <v>1500</v>
      </c>
      <c r="E122" s="1">
        <f t="shared" ref="E122:G122" si="42">E119</f>
        <v>1500</v>
      </c>
      <c r="F122" s="1">
        <f t="shared" si="42"/>
        <v>290</v>
      </c>
      <c r="G122" s="1">
        <f t="shared" si="42"/>
        <v>290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57" t="s">
        <v>185</v>
      </c>
      <c r="X122" s="57"/>
    </row>
    <row r="123" spans="1:24" ht="18.75" customHeight="1" x14ac:dyDescent="0.25">
      <c r="A123" s="69"/>
      <c r="B123" s="95" t="s">
        <v>60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9"/>
    </row>
    <row r="124" spans="1:24" s="14" customFormat="1" ht="99" customHeight="1" x14ac:dyDescent="0.25">
      <c r="A124" s="54"/>
      <c r="B124" s="15" t="s">
        <v>17</v>
      </c>
      <c r="C124" s="50" t="s">
        <v>24</v>
      </c>
      <c r="D124" s="1">
        <v>259</v>
      </c>
      <c r="E124" s="1">
        <v>259</v>
      </c>
      <c r="F124" s="1">
        <v>46.7</v>
      </c>
      <c r="G124" s="1">
        <v>46.7</v>
      </c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57" t="s">
        <v>187</v>
      </c>
      <c r="X124" s="57"/>
    </row>
    <row r="125" spans="1:24" s="14" customFormat="1" ht="54.75" customHeight="1" x14ac:dyDescent="0.25">
      <c r="A125" s="12"/>
      <c r="B125" s="15" t="s">
        <v>61</v>
      </c>
      <c r="C125" s="50" t="s">
        <v>24</v>
      </c>
      <c r="D125" s="1">
        <v>24672.400000000001</v>
      </c>
      <c r="E125" s="1">
        <v>24672.400000000001</v>
      </c>
      <c r="F125" s="1">
        <v>9282.7999999999993</v>
      </c>
      <c r="G125" s="1">
        <v>8146.6</v>
      </c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57" t="s">
        <v>188</v>
      </c>
      <c r="X125" s="57"/>
    </row>
    <row r="126" spans="1:24" s="14" customFormat="1" ht="128.25" customHeight="1" x14ac:dyDescent="0.25">
      <c r="A126" s="45"/>
      <c r="B126" s="37" t="s">
        <v>112</v>
      </c>
      <c r="C126" s="50" t="s">
        <v>80</v>
      </c>
      <c r="D126" s="1">
        <v>12350</v>
      </c>
      <c r="E126" s="1">
        <v>12350</v>
      </c>
      <c r="F126" s="1">
        <v>8989.2999999999993</v>
      </c>
      <c r="G126" s="1">
        <v>8989.2999999999993</v>
      </c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57" t="s">
        <v>189</v>
      </c>
      <c r="X126" s="57"/>
    </row>
    <row r="127" spans="1:24" s="14" customFormat="1" ht="35.25" customHeight="1" x14ac:dyDescent="0.25">
      <c r="A127" s="70"/>
      <c r="B127" s="65" t="s">
        <v>14</v>
      </c>
      <c r="C127" s="47" t="s">
        <v>22</v>
      </c>
      <c r="D127" s="27">
        <f>D128+D129</f>
        <v>37281.4</v>
      </c>
      <c r="E127" s="27">
        <f t="shared" ref="E127:G127" si="43">E128+E129</f>
        <v>37281.4</v>
      </c>
      <c r="F127" s="27">
        <f t="shared" si="43"/>
        <v>18318.8</v>
      </c>
      <c r="G127" s="27">
        <f t="shared" si="43"/>
        <v>17182.599999999999</v>
      </c>
      <c r="H127" s="27">
        <f t="shared" ref="H127:V127" si="44">H128</f>
        <v>0</v>
      </c>
      <c r="I127" s="27">
        <f t="shared" si="44"/>
        <v>0</v>
      </c>
      <c r="J127" s="27">
        <f t="shared" si="44"/>
        <v>0</v>
      </c>
      <c r="K127" s="27">
        <f t="shared" si="44"/>
        <v>0</v>
      </c>
      <c r="L127" s="27">
        <f t="shared" si="44"/>
        <v>0</v>
      </c>
      <c r="M127" s="27">
        <f t="shared" si="44"/>
        <v>0</v>
      </c>
      <c r="N127" s="27">
        <f t="shared" si="44"/>
        <v>0</v>
      </c>
      <c r="O127" s="27">
        <f t="shared" si="44"/>
        <v>0</v>
      </c>
      <c r="P127" s="27">
        <f t="shared" si="44"/>
        <v>0</v>
      </c>
      <c r="Q127" s="27">
        <f t="shared" si="44"/>
        <v>0</v>
      </c>
      <c r="R127" s="27">
        <f t="shared" si="44"/>
        <v>0</v>
      </c>
      <c r="S127" s="27">
        <f t="shared" si="44"/>
        <v>0</v>
      </c>
      <c r="T127" s="27">
        <f t="shared" si="44"/>
        <v>0</v>
      </c>
      <c r="U127" s="27">
        <f t="shared" si="44"/>
        <v>0</v>
      </c>
      <c r="V127" s="27">
        <f t="shared" si="44"/>
        <v>0</v>
      </c>
      <c r="W127" s="58" t="s">
        <v>192</v>
      </c>
      <c r="X127" s="58"/>
    </row>
    <row r="128" spans="1:24" s="14" customFormat="1" ht="36" customHeight="1" x14ac:dyDescent="0.25">
      <c r="A128" s="71"/>
      <c r="B128" s="72"/>
      <c r="C128" s="50" t="s">
        <v>24</v>
      </c>
      <c r="D128" s="1">
        <f>D124+D125</f>
        <v>24931.4</v>
      </c>
      <c r="E128" s="1">
        <f t="shared" ref="E128:G128" si="45">E124+E125</f>
        <v>24931.4</v>
      </c>
      <c r="F128" s="1">
        <f t="shared" si="45"/>
        <v>9329.5</v>
      </c>
      <c r="G128" s="1">
        <f t="shared" si="45"/>
        <v>8193.3000000000011</v>
      </c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57" t="s">
        <v>191</v>
      </c>
      <c r="X128" s="57"/>
    </row>
    <row r="129" spans="1:24" s="14" customFormat="1" ht="36" customHeight="1" x14ac:dyDescent="0.25">
      <c r="A129" s="64"/>
      <c r="B129" s="73"/>
      <c r="C129" s="50" t="s">
        <v>80</v>
      </c>
      <c r="D129" s="1">
        <f>D126</f>
        <v>12350</v>
      </c>
      <c r="E129" s="1">
        <f t="shared" ref="E129:G129" si="46">E126</f>
        <v>12350</v>
      </c>
      <c r="F129" s="1">
        <f t="shared" si="46"/>
        <v>8989.2999999999993</v>
      </c>
      <c r="G129" s="1">
        <f t="shared" si="46"/>
        <v>8989.2999999999993</v>
      </c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57" t="s">
        <v>189</v>
      </c>
      <c r="X129" s="57"/>
    </row>
    <row r="130" spans="1:24" s="14" customFormat="1" ht="35.25" customHeight="1" x14ac:dyDescent="0.25">
      <c r="A130" s="70"/>
      <c r="B130" s="65" t="s">
        <v>14</v>
      </c>
      <c r="C130" s="47" t="s">
        <v>22</v>
      </c>
      <c r="D130" s="27">
        <f>D131+D132+D133</f>
        <v>107272.4</v>
      </c>
      <c r="E130" s="27">
        <f t="shared" ref="E130:G130" si="47">E131+E132+E133</f>
        <v>107272.4</v>
      </c>
      <c r="F130" s="27">
        <f t="shared" si="47"/>
        <v>22554.800000000003</v>
      </c>
      <c r="G130" s="27">
        <f t="shared" si="47"/>
        <v>21418.6</v>
      </c>
      <c r="H130" s="27" t="e">
        <f t="shared" ref="H130:V130" si="48">H131+H132</f>
        <v>#REF!</v>
      </c>
      <c r="I130" s="27" t="e">
        <f t="shared" si="48"/>
        <v>#REF!</v>
      </c>
      <c r="J130" s="27" t="e">
        <f t="shared" si="48"/>
        <v>#REF!</v>
      </c>
      <c r="K130" s="27" t="e">
        <f t="shared" si="48"/>
        <v>#REF!</v>
      </c>
      <c r="L130" s="27" t="e">
        <f t="shared" si="48"/>
        <v>#REF!</v>
      </c>
      <c r="M130" s="27" t="e">
        <f t="shared" si="48"/>
        <v>#REF!</v>
      </c>
      <c r="N130" s="27" t="e">
        <f t="shared" si="48"/>
        <v>#REF!</v>
      </c>
      <c r="O130" s="27" t="e">
        <f t="shared" si="48"/>
        <v>#REF!</v>
      </c>
      <c r="P130" s="27" t="e">
        <f t="shared" si="48"/>
        <v>#REF!</v>
      </c>
      <c r="Q130" s="27" t="e">
        <f t="shared" si="48"/>
        <v>#REF!</v>
      </c>
      <c r="R130" s="27" t="e">
        <f t="shared" si="48"/>
        <v>#REF!</v>
      </c>
      <c r="S130" s="27" t="e">
        <f t="shared" si="48"/>
        <v>#REF!</v>
      </c>
      <c r="T130" s="27" t="e">
        <f t="shared" si="48"/>
        <v>#REF!</v>
      </c>
      <c r="U130" s="27" t="e">
        <f t="shared" si="48"/>
        <v>#REF!</v>
      </c>
      <c r="V130" s="27" t="e">
        <f t="shared" si="48"/>
        <v>#REF!</v>
      </c>
      <c r="W130" s="58" t="s">
        <v>193</v>
      </c>
      <c r="X130" s="58"/>
    </row>
    <row r="131" spans="1:24" s="14" customFormat="1" ht="36" customHeight="1" x14ac:dyDescent="0.25">
      <c r="A131" s="71"/>
      <c r="B131" s="72"/>
      <c r="C131" s="50" t="s">
        <v>24</v>
      </c>
      <c r="D131" s="1">
        <f>D113+D121+D128</f>
        <v>34741.600000000006</v>
      </c>
      <c r="E131" s="1">
        <f t="shared" ref="E131" si="49">E113+E121+E128</f>
        <v>34741.600000000006</v>
      </c>
      <c r="F131" s="1">
        <f>F113+F121+F128+0.1</f>
        <v>11013.300000000001</v>
      </c>
      <c r="G131" s="1">
        <f>G113+G121+G128+0.1</f>
        <v>9877.1</v>
      </c>
      <c r="H131" s="1">
        <f t="shared" ref="H131:V131" si="50">H113+H121+H128</f>
        <v>0</v>
      </c>
      <c r="I131" s="1">
        <f t="shared" si="50"/>
        <v>0</v>
      </c>
      <c r="J131" s="1">
        <f t="shared" si="50"/>
        <v>0</v>
      </c>
      <c r="K131" s="1">
        <f t="shared" si="50"/>
        <v>0</v>
      </c>
      <c r="L131" s="1">
        <f t="shared" si="50"/>
        <v>0</v>
      </c>
      <c r="M131" s="1">
        <f t="shared" si="50"/>
        <v>0</v>
      </c>
      <c r="N131" s="1">
        <f t="shared" si="50"/>
        <v>0</v>
      </c>
      <c r="O131" s="1">
        <f t="shared" si="50"/>
        <v>0</v>
      </c>
      <c r="P131" s="1">
        <f t="shared" si="50"/>
        <v>0</v>
      </c>
      <c r="Q131" s="1">
        <f t="shared" si="50"/>
        <v>0</v>
      </c>
      <c r="R131" s="1">
        <f t="shared" si="50"/>
        <v>0</v>
      </c>
      <c r="S131" s="1">
        <f t="shared" si="50"/>
        <v>0</v>
      </c>
      <c r="T131" s="1">
        <f t="shared" si="50"/>
        <v>0</v>
      </c>
      <c r="U131" s="1">
        <f t="shared" si="50"/>
        <v>0</v>
      </c>
      <c r="V131" s="1">
        <f t="shared" si="50"/>
        <v>0</v>
      </c>
      <c r="W131" s="57" t="s">
        <v>194</v>
      </c>
      <c r="X131" s="57"/>
    </row>
    <row r="132" spans="1:24" s="14" customFormat="1" ht="58.5" customHeight="1" x14ac:dyDescent="0.25">
      <c r="A132" s="71"/>
      <c r="B132" s="72"/>
      <c r="C132" s="50" t="s">
        <v>12</v>
      </c>
      <c r="D132" s="1">
        <f>D112</f>
        <v>52930.799999999996</v>
      </c>
      <c r="E132" s="1">
        <f t="shared" ref="E132:G132" si="51">E112</f>
        <v>52930.799999999996</v>
      </c>
      <c r="F132" s="1">
        <f t="shared" si="51"/>
        <v>1962.2</v>
      </c>
      <c r="G132" s="1">
        <f t="shared" si="51"/>
        <v>1962.2</v>
      </c>
      <c r="H132" s="1" t="e">
        <f>H112+#REF!</f>
        <v>#REF!</v>
      </c>
      <c r="I132" s="1" t="e">
        <f>I112+#REF!</f>
        <v>#REF!</v>
      </c>
      <c r="J132" s="1" t="e">
        <f>J112+#REF!</f>
        <v>#REF!</v>
      </c>
      <c r="K132" s="1" t="e">
        <f>K112+#REF!</f>
        <v>#REF!</v>
      </c>
      <c r="L132" s="1" t="e">
        <f>L112+#REF!</f>
        <v>#REF!</v>
      </c>
      <c r="M132" s="1" t="e">
        <f>M112+#REF!</f>
        <v>#REF!</v>
      </c>
      <c r="N132" s="1" t="e">
        <f>N112+#REF!</f>
        <v>#REF!</v>
      </c>
      <c r="O132" s="1" t="e">
        <f>O112+#REF!</f>
        <v>#REF!</v>
      </c>
      <c r="P132" s="1" t="e">
        <f>P112+#REF!</f>
        <v>#REF!</v>
      </c>
      <c r="Q132" s="1" t="e">
        <f>Q112+#REF!</f>
        <v>#REF!</v>
      </c>
      <c r="R132" s="1" t="e">
        <f>R112+#REF!</f>
        <v>#REF!</v>
      </c>
      <c r="S132" s="1" t="e">
        <f>S112+#REF!</f>
        <v>#REF!</v>
      </c>
      <c r="T132" s="1" t="e">
        <f>T112+#REF!</f>
        <v>#REF!</v>
      </c>
      <c r="U132" s="1" t="e">
        <f>U112+#REF!</f>
        <v>#REF!</v>
      </c>
      <c r="V132" s="1" t="e">
        <f>V112+#REF!</f>
        <v>#REF!</v>
      </c>
      <c r="W132" s="57" t="s">
        <v>99</v>
      </c>
      <c r="X132" s="57"/>
    </row>
    <row r="133" spans="1:24" s="14" customFormat="1" ht="58.5" customHeight="1" x14ac:dyDescent="0.25">
      <c r="A133" s="64"/>
      <c r="B133" s="73"/>
      <c r="C133" s="50" t="s">
        <v>80</v>
      </c>
      <c r="D133" s="1">
        <f>D111+D122+D129</f>
        <v>19600</v>
      </c>
      <c r="E133" s="1">
        <f t="shared" ref="E133:G133" si="52">E111+E122+E129</f>
        <v>19600</v>
      </c>
      <c r="F133" s="1">
        <f t="shared" si="52"/>
        <v>9579.2999999999993</v>
      </c>
      <c r="G133" s="1">
        <f t="shared" si="52"/>
        <v>9579.2999999999993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57" t="s">
        <v>195</v>
      </c>
      <c r="X133" s="57"/>
    </row>
    <row r="134" spans="1:24" ht="18.75" customHeight="1" x14ac:dyDescent="0.25">
      <c r="A134" s="52">
        <v>5</v>
      </c>
      <c r="B134" s="95" t="s">
        <v>94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9"/>
    </row>
    <row r="135" spans="1:24" ht="46.5" customHeight="1" x14ac:dyDescent="0.25">
      <c r="A135" s="25"/>
      <c r="B135" s="49" t="s">
        <v>83</v>
      </c>
      <c r="C135" s="50" t="s">
        <v>24</v>
      </c>
      <c r="D135" s="1" t="s">
        <v>196</v>
      </c>
      <c r="E135" s="1" t="s">
        <v>196</v>
      </c>
      <c r="F135" s="1" t="s">
        <v>197</v>
      </c>
      <c r="G135" s="1" t="s">
        <v>198</v>
      </c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57" t="s">
        <v>203</v>
      </c>
      <c r="X135" s="57"/>
    </row>
    <row r="136" spans="1:24" ht="46.5" customHeight="1" x14ac:dyDescent="0.25">
      <c r="A136" s="25"/>
      <c r="B136" s="49" t="s">
        <v>199</v>
      </c>
      <c r="C136" s="50" t="s">
        <v>24</v>
      </c>
      <c r="D136" s="1">
        <v>350</v>
      </c>
      <c r="E136" s="1">
        <v>350</v>
      </c>
      <c r="F136" s="1">
        <v>0</v>
      </c>
      <c r="G136" s="1">
        <v>0</v>
      </c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57" t="s">
        <v>21</v>
      </c>
      <c r="X136" s="57"/>
    </row>
    <row r="137" spans="1:24" ht="57.75" customHeight="1" x14ac:dyDescent="0.25">
      <c r="A137" s="25"/>
      <c r="B137" s="49" t="s">
        <v>62</v>
      </c>
      <c r="C137" s="50" t="s">
        <v>24</v>
      </c>
      <c r="D137" s="1" t="s">
        <v>113</v>
      </c>
      <c r="E137" s="1" t="s">
        <v>113</v>
      </c>
      <c r="F137" s="49" t="s">
        <v>200</v>
      </c>
      <c r="G137" s="49" t="s">
        <v>201</v>
      </c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57" t="s">
        <v>204</v>
      </c>
      <c r="X137" s="57"/>
    </row>
    <row r="138" spans="1:24" ht="69.75" customHeight="1" x14ac:dyDescent="0.25">
      <c r="A138" s="25"/>
      <c r="B138" s="49" t="s">
        <v>63</v>
      </c>
      <c r="C138" s="50" t="s">
        <v>24</v>
      </c>
      <c r="D138" s="1">
        <v>2746</v>
      </c>
      <c r="E138" s="1">
        <v>2746</v>
      </c>
      <c r="F138" s="1">
        <v>1386.6</v>
      </c>
      <c r="G138" s="1">
        <v>1386.6</v>
      </c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57" t="s">
        <v>205</v>
      </c>
      <c r="X138" s="57"/>
    </row>
    <row r="139" spans="1:24" s="14" customFormat="1" ht="46.5" customHeight="1" x14ac:dyDescent="0.25">
      <c r="A139" s="25"/>
      <c r="B139" s="49" t="s">
        <v>64</v>
      </c>
      <c r="C139" s="50" t="s">
        <v>24</v>
      </c>
      <c r="D139" s="1">
        <v>4874.3999999999996</v>
      </c>
      <c r="E139" s="1">
        <v>4874.3999999999996</v>
      </c>
      <c r="F139" s="1">
        <v>2294.1</v>
      </c>
      <c r="G139" s="1">
        <v>2288.8000000000002</v>
      </c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57" t="s">
        <v>206</v>
      </c>
      <c r="X139" s="57"/>
    </row>
    <row r="140" spans="1:24" s="14" customFormat="1" ht="141.75" customHeight="1" x14ac:dyDescent="0.25">
      <c r="A140" s="25"/>
      <c r="B140" s="32" t="s">
        <v>114</v>
      </c>
      <c r="C140" s="50" t="s">
        <v>80</v>
      </c>
      <c r="D140" s="1">
        <v>7582.3</v>
      </c>
      <c r="E140" s="1">
        <v>7582.3</v>
      </c>
      <c r="F140" s="1">
        <v>6748.4</v>
      </c>
      <c r="G140" s="1">
        <v>6748.4</v>
      </c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57" t="s">
        <v>207</v>
      </c>
      <c r="X140" s="57"/>
    </row>
    <row r="141" spans="1:24" s="14" customFormat="1" ht="167.25" customHeight="1" x14ac:dyDescent="0.25">
      <c r="A141" s="44"/>
      <c r="B141" s="32" t="s">
        <v>202</v>
      </c>
      <c r="C141" s="50" t="s">
        <v>80</v>
      </c>
      <c r="D141" s="1">
        <v>500</v>
      </c>
      <c r="E141" s="1">
        <v>500</v>
      </c>
      <c r="F141" s="1">
        <v>0</v>
      </c>
      <c r="G141" s="1">
        <v>0</v>
      </c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57" t="s">
        <v>21</v>
      </c>
      <c r="X141" s="57"/>
    </row>
    <row r="142" spans="1:24" ht="36" customHeight="1" x14ac:dyDescent="0.25">
      <c r="A142" s="61"/>
      <c r="B142" s="65" t="s">
        <v>11</v>
      </c>
      <c r="C142" s="47" t="s">
        <v>13</v>
      </c>
      <c r="D142" s="27">
        <f>D143+D144</f>
        <v>18626.899999999998</v>
      </c>
      <c r="E142" s="27">
        <f t="shared" ref="E142:G142" si="53">E143+E144</f>
        <v>18626.899999999998</v>
      </c>
      <c r="F142" s="27">
        <f t="shared" si="53"/>
        <v>12152</v>
      </c>
      <c r="G142" s="27">
        <f t="shared" si="53"/>
        <v>12133.8</v>
      </c>
      <c r="H142" s="27">
        <f t="shared" ref="H142:V142" si="54">H143</f>
        <v>0</v>
      </c>
      <c r="I142" s="27">
        <f t="shared" si="54"/>
        <v>0</v>
      </c>
      <c r="J142" s="27">
        <f t="shared" si="54"/>
        <v>0</v>
      </c>
      <c r="K142" s="27">
        <f t="shared" si="54"/>
        <v>0</v>
      </c>
      <c r="L142" s="27">
        <f t="shared" si="54"/>
        <v>0</v>
      </c>
      <c r="M142" s="27">
        <f t="shared" si="54"/>
        <v>0</v>
      </c>
      <c r="N142" s="27">
        <f t="shared" si="54"/>
        <v>0</v>
      </c>
      <c r="O142" s="27">
        <f t="shared" si="54"/>
        <v>0</v>
      </c>
      <c r="P142" s="27">
        <f t="shared" si="54"/>
        <v>0</v>
      </c>
      <c r="Q142" s="27">
        <f t="shared" si="54"/>
        <v>0</v>
      </c>
      <c r="R142" s="27">
        <f t="shared" si="54"/>
        <v>0</v>
      </c>
      <c r="S142" s="27">
        <f t="shared" si="54"/>
        <v>0</v>
      </c>
      <c r="T142" s="27">
        <f t="shared" si="54"/>
        <v>0</v>
      </c>
      <c r="U142" s="27">
        <f t="shared" si="54"/>
        <v>0</v>
      </c>
      <c r="V142" s="27">
        <f t="shared" si="54"/>
        <v>0</v>
      </c>
      <c r="W142" s="87" t="s">
        <v>168</v>
      </c>
      <c r="X142" s="88"/>
    </row>
    <row r="143" spans="1:24" ht="36.75" customHeight="1" x14ac:dyDescent="0.25">
      <c r="A143" s="62"/>
      <c r="B143" s="74"/>
      <c r="C143" s="50" t="s">
        <v>24</v>
      </c>
      <c r="D143" s="1">
        <f>D135+D136+D137+D138+D139</f>
        <v>10544.599999999999</v>
      </c>
      <c r="E143" s="1">
        <f t="shared" ref="E143" si="55">E135+E136+E137+E138+E139</f>
        <v>10544.599999999999</v>
      </c>
      <c r="F143" s="1">
        <f>F135+F136+F137+F138+F139+0.1</f>
        <v>5403.6</v>
      </c>
      <c r="G143" s="1">
        <f>G135+G136+G137+G138+G139+0.1</f>
        <v>5385.4000000000005</v>
      </c>
      <c r="H143" s="1">
        <f t="shared" ref="H143:V143" si="56">H121+H128</f>
        <v>0</v>
      </c>
      <c r="I143" s="1">
        <f t="shared" si="56"/>
        <v>0</v>
      </c>
      <c r="J143" s="1">
        <f t="shared" si="56"/>
        <v>0</v>
      </c>
      <c r="K143" s="1">
        <f t="shared" si="56"/>
        <v>0</v>
      </c>
      <c r="L143" s="1">
        <f t="shared" si="56"/>
        <v>0</v>
      </c>
      <c r="M143" s="1">
        <f t="shared" si="56"/>
        <v>0</v>
      </c>
      <c r="N143" s="1">
        <f t="shared" si="56"/>
        <v>0</v>
      </c>
      <c r="O143" s="1">
        <f t="shared" si="56"/>
        <v>0</v>
      </c>
      <c r="P143" s="1">
        <f t="shared" si="56"/>
        <v>0</v>
      </c>
      <c r="Q143" s="1">
        <f t="shared" si="56"/>
        <v>0</v>
      </c>
      <c r="R143" s="1">
        <f t="shared" si="56"/>
        <v>0</v>
      </c>
      <c r="S143" s="1">
        <f t="shared" si="56"/>
        <v>0</v>
      </c>
      <c r="T143" s="1">
        <f t="shared" si="56"/>
        <v>0</v>
      </c>
      <c r="U143" s="1">
        <f t="shared" si="56"/>
        <v>0</v>
      </c>
      <c r="V143" s="1">
        <f t="shared" si="56"/>
        <v>0</v>
      </c>
      <c r="W143" s="57" t="s">
        <v>208</v>
      </c>
      <c r="X143" s="57"/>
    </row>
    <row r="144" spans="1:24" ht="36.75" customHeight="1" x14ac:dyDescent="0.25">
      <c r="A144" s="40"/>
      <c r="B144" s="67"/>
      <c r="C144" s="50" t="s">
        <v>80</v>
      </c>
      <c r="D144" s="1">
        <f>D140+D141</f>
        <v>8082.3</v>
      </c>
      <c r="E144" s="1">
        <f t="shared" ref="E144:G144" si="57">E140+E141</f>
        <v>8082.3</v>
      </c>
      <c r="F144" s="1">
        <f t="shared" si="57"/>
        <v>6748.4</v>
      </c>
      <c r="G144" s="1">
        <f t="shared" si="57"/>
        <v>6748.4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57" t="s">
        <v>209</v>
      </c>
      <c r="X144" s="57"/>
    </row>
    <row r="145" spans="1:24" ht="20.25" customHeight="1" x14ac:dyDescent="0.25">
      <c r="A145" s="52">
        <v>6</v>
      </c>
      <c r="B145" s="102" t="s">
        <v>116</v>
      </c>
      <c r="C145" s="102"/>
      <c r="D145" s="102"/>
      <c r="E145" s="102"/>
      <c r="F145" s="102"/>
      <c r="G145" s="102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1:24" ht="52.5" customHeight="1" x14ac:dyDescent="0.25">
      <c r="A146" s="6"/>
      <c r="B146" s="33" t="s">
        <v>65</v>
      </c>
      <c r="C146" s="50" t="s">
        <v>12</v>
      </c>
      <c r="D146" s="1">
        <v>3184.4</v>
      </c>
      <c r="E146" s="1">
        <v>3184.4</v>
      </c>
      <c r="F146" s="1">
        <v>3184.4</v>
      </c>
      <c r="G146" s="1">
        <v>3184.4</v>
      </c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57" t="s">
        <v>92</v>
      </c>
      <c r="X146" s="57"/>
    </row>
    <row r="147" spans="1:24" ht="32.25" customHeight="1" x14ac:dyDescent="0.25">
      <c r="A147" s="55"/>
      <c r="B147" s="65" t="s">
        <v>11</v>
      </c>
      <c r="C147" s="47" t="s">
        <v>13</v>
      </c>
      <c r="D147" s="27">
        <f>D148</f>
        <v>3184.4</v>
      </c>
      <c r="E147" s="27">
        <f t="shared" ref="E147:V147" si="58">E148</f>
        <v>3184.4</v>
      </c>
      <c r="F147" s="27">
        <f t="shared" si="58"/>
        <v>3184.4</v>
      </c>
      <c r="G147" s="27">
        <f t="shared" si="58"/>
        <v>3184.4</v>
      </c>
      <c r="H147" s="27">
        <f t="shared" si="58"/>
        <v>0</v>
      </c>
      <c r="I147" s="27">
        <f t="shared" si="58"/>
        <v>0</v>
      </c>
      <c r="J147" s="27">
        <f t="shared" si="58"/>
        <v>0</v>
      </c>
      <c r="K147" s="27">
        <f t="shared" si="58"/>
        <v>0</v>
      </c>
      <c r="L147" s="27">
        <f t="shared" si="58"/>
        <v>0</v>
      </c>
      <c r="M147" s="27">
        <f t="shared" si="58"/>
        <v>0</v>
      </c>
      <c r="N147" s="27">
        <f t="shared" si="58"/>
        <v>0</v>
      </c>
      <c r="O147" s="27">
        <f t="shared" si="58"/>
        <v>0</v>
      </c>
      <c r="P147" s="27">
        <f t="shared" si="58"/>
        <v>0</v>
      </c>
      <c r="Q147" s="27">
        <f t="shared" si="58"/>
        <v>0</v>
      </c>
      <c r="R147" s="27">
        <f t="shared" si="58"/>
        <v>0</v>
      </c>
      <c r="S147" s="27">
        <f t="shared" si="58"/>
        <v>0</v>
      </c>
      <c r="T147" s="27">
        <f t="shared" si="58"/>
        <v>0</v>
      </c>
      <c r="U147" s="27">
        <f t="shared" si="58"/>
        <v>0</v>
      </c>
      <c r="V147" s="27">
        <f t="shared" si="58"/>
        <v>0</v>
      </c>
      <c r="W147" s="58" t="s">
        <v>91</v>
      </c>
      <c r="X147" s="57"/>
    </row>
    <row r="148" spans="1:24" ht="57.75" customHeight="1" x14ac:dyDescent="0.25">
      <c r="A148" s="40"/>
      <c r="B148" s="74"/>
      <c r="C148" s="50" t="s">
        <v>12</v>
      </c>
      <c r="D148" s="1">
        <f>D146</f>
        <v>3184.4</v>
      </c>
      <c r="E148" s="1">
        <f t="shared" ref="E148:V148" si="59">E146</f>
        <v>3184.4</v>
      </c>
      <c r="F148" s="1">
        <f t="shared" si="59"/>
        <v>3184.4</v>
      </c>
      <c r="G148" s="1">
        <f t="shared" si="59"/>
        <v>3184.4</v>
      </c>
      <c r="H148" s="1">
        <f t="shared" si="59"/>
        <v>0</v>
      </c>
      <c r="I148" s="1">
        <f t="shared" si="59"/>
        <v>0</v>
      </c>
      <c r="J148" s="1">
        <f t="shared" si="59"/>
        <v>0</v>
      </c>
      <c r="K148" s="1">
        <f t="shared" si="59"/>
        <v>0</v>
      </c>
      <c r="L148" s="1">
        <f t="shared" si="59"/>
        <v>0</v>
      </c>
      <c r="M148" s="1">
        <f t="shared" si="59"/>
        <v>0</v>
      </c>
      <c r="N148" s="1">
        <f t="shared" si="59"/>
        <v>0</v>
      </c>
      <c r="O148" s="1">
        <f t="shared" si="59"/>
        <v>0</v>
      </c>
      <c r="P148" s="1">
        <f t="shared" si="59"/>
        <v>0</v>
      </c>
      <c r="Q148" s="1">
        <f t="shared" si="59"/>
        <v>0</v>
      </c>
      <c r="R148" s="1">
        <f t="shared" si="59"/>
        <v>0</v>
      </c>
      <c r="S148" s="1">
        <f t="shared" si="59"/>
        <v>0</v>
      </c>
      <c r="T148" s="1">
        <f t="shared" si="59"/>
        <v>0</v>
      </c>
      <c r="U148" s="1">
        <f t="shared" si="59"/>
        <v>0</v>
      </c>
      <c r="V148" s="1">
        <f t="shared" si="59"/>
        <v>0</v>
      </c>
      <c r="W148" s="59" t="s">
        <v>92</v>
      </c>
      <c r="X148" s="60"/>
    </row>
    <row r="149" spans="1:24" ht="21.75" customHeight="1" x14ac:dyDescent="0.25">
      <c r="A149" s="47">
        <v>7</v>
      </c>
      <c r="B149" s="77" t="s">
        <v>117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</row>
    <row r="150" spans="1:24" ht="37.5" customHeight="1" x14ac:dyDescent="0.25">
      <c r="A150" s="106"/>
      <c r="B150" s="15" t="s">
        <v>66</v>
      </c>
      <c r="C150" s="50" t="s">
        <v>24</v>
      </c>
      <c r="D150" s="1">
        <v>145</v>
      </c>
      <c r="E150" s="1">
        <v>145</v>
      </c>
      <c r="F150" s="1">
        <v>20</v>
      </c>
      <c r="G150" s="1">
        <v>20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57" t="s">
        <v>210</v>
      </c>
      <c r="X150" s="57"/>
    </row>
    <row r="151" spans="1:24" ht="32.25" customHeight="1" x14ac:dyDescent="0.25">
      <c r="A151" s="62"/>
      <c r="B151" s="65" t="s">
        <v>11</v>
      </c>
      <c r="C151" s="47" t="s">
        <v>13</v>
      </c>
      <c r="D151" s="27">
        <f>D152</f>
        <v>145</v>
      </c>
      <c r="E151" s="27">
        <f t="shared" ref="E151:V151" si="60">E152</f>
        <v>145</v>
      </c>
      <c r="F151" s="27">
        <f t="shared" si="60"/>
        <v>20</v>
      </c>
      <c r="G151" s="27">
        <f t="shared" si="60"/>
        <v>20</v>
      </c>
      <c r="H151" s="27">
        <f t="shared" si="60"/>
        <v>0</v>
      </c>
      <c r="I151" s="27">
        <f t="shared" si="60"/>
        <v>0</v>
      </c>
      <c r="J151" s="27">
        <f t="shared" si="60"/>
        <v>0</v>
      </c>
      <c r="K151" s="27">
        <f t="shared" si="60"/>
        <v>0</v>
      </c>
      <c r="L151" s="27">
        <f t="shared" si="60"/>
        <v>0</v>
      </c>
      <c r="M151" s="27">
        <f t="shared" si="60"/>
        <v>0</v>
      </c>
      <c r="N151" s="27">
        <f t="shared" si="60"/>
        <v>0</v>
      </c>
      <c r="O151" s="27">
        <f t="shared" si="60"/>
        <v>0</v>
      </c>
      <c r="P151" s="27">
        <f t="shared" si="60"/>
        <v>0</v>
      </c>
      <c r="Q151" s="27">
        <f t="shared" si="60"/>
        <v>0</v>
      </c>
      <c r="R151" s="27">
        <f t="shared" si="60"/>
        <v>0</v>
      </c>
      <c r="S151" s="27">
        <f t="shared" si="60"/>
        <v>0</v>
      </c>
      <c r="T151" s="27">
        <f t="shared" si="60"/>
        <v>0</v>
      </c>
      <c r="U151" s="27">
        <f t="shared" si="60"/>
        <v>0</v>
      </c>
      <c r="V151" s="27">
        <f t="shared" si="60"/>
        <v>0</v>
      </c>
      <c r="W151" s="58" t="s">
        <v>211</v>
      </c>
      <c r="X151" s="57"/>
    </row>
    <row r="152" spans="1:24" s="16" customFormat="1" ht="45.75" customHeight="1" x14ac:dyDescent="0.25">
      <c r="A152" s="69"/>
      <c r="B152" s="100"/>
      <c r="C152" s="50" t="s">
        <v>24</v>
      </c>
      <c r="D152" s="1">
        <f>D150</f>
        <v>145</v>
      </c>
      <c r="E152" s="1">
        <f t="shared" ref="E152:G152" si="61">E150</f>
        <v>145</v>
      </c>
      <c r="F152" s="1">
        <f t="shared" si="61"/>
        <v>20</v>
      </c>
      <c r="G152" s="1">
        <f t="shared" si="61"/>
        <v>20</v>
      </c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57" t="s">
        <v>211</v>
      </c>
      <c r="X152" s="57"/>
    </row>
    <row r="153" spans="1:24" ht="33" customHeight="1" x14ac:dyDescent="0.25">
      <c r="A153" s="47">
        <v>8</v>
      </c>
      <c r="B153" s="77" t="s">
        <v>67</v>
      </c>
      <c r="C153" s="77"/>
      <c r="D153" s="77"/>
      <c r="E153" s="77"/>
      <c r="F153" s="77"/>
      <c r="G153" s="77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</row>
    <row r="154" spans="1:24" ht="49.5" customHeight="1" x14ac:dyDescent="0.25">
      <c r="B154" s="15" t="s">
        <v>10</v>
      </c>
      <c r="C154" s="50" t="s">
        <v>24</v>
      </c>
      <c r="D154" s="1">
        <v>919.5</v>
      </c>
      <c r="E154" s="1">
        <v>919.5</v>
      </c>
      <c r="F154" s="1">
        <v>0</v>
      </c>
      <c r="G154" s="1">
        <v>0</v>
      </c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9" t="s">
        <v>20</v>
      </c>
      <c r="X154" s="60"/>
    </row>
    <row r="155" spans="1:24" ht="52.5" customHeight="1" x14ac:dyDescent="0.25">
      <c r="A155" s="107"/>
      <c r="B155" s="65" t="s">
        <v>11</v>
      </c>
      <c r="C155" s="47" t="s">
        <v>13</v>
      </c>
      <c r="D155" s="27">
        <f>D156</f>
        <v>919.5</v>
      </c>
      <c r="E155" s="27">
        <f t="shared" ref="E155:G155" si="62">E156</f>
        <v>919.5</v>
      </c>
      <c r="F155" s="27">
        <f t="shared" si="62"/>
        <v>0</v>
      </c>
      <c r="G155" s="27">
        <f t="shared" si="62"/>
        <v>0</v>
      </c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87" t="s">
        <v>20</v>
      </c>
      <c r="X155" s="88"/>
    </row>
    <row r="156" spans="1:24" ht="50.25" customHeight="1" x14ac:dyDescent="0.25">
      <c r="A156" s="108"/>
      <c r="B156" s="86"/>
      <c r="C156" s="50" t="s">
        <v>24</v>
      </c>
      <c r="D156" s="1">
        <f>D154</f>
        <v>919.5</v>
      </c>
      <c r="E156" s="1">
        <f t="shared" ref="E156:G156" si="63">E154</f>
        <v>919.5</v>
      </c>
      <c r="F156" s="1">
        <f t="shared" si="63"/>
        <v>0</v>
      </c>
      <c r="G156" s="1">
        <f t="shared" si="63"/>
        <v>0</v>
      </c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59" t="s">
        <v>20</v>
      </c>
      <c r="X156" s="60"/>
    </row>
    <row r="157" spans="1:24" ht="40.5" hidden="1" customHeight="1" x14ac:dyDescent="0.25">
      <c r="A157" s="39"/>
      <c r="B157" s="96"/>
      <c r="C157" s="50"/>
      <c r="D157" s="1"/>
      <c r="E157" s="1"/>
      <c r="F157" s="1"/>
      <c r="G157" s="1"/>
      <c r="H157" s="1" t="e">
        <f>#REF!+#REF!+#REF!+#REF!+#REF!</f>
        <v>#REF!</v>
      </c>
      <c r="I157" s="1" t="e">
        <f>#REF!+#REF!+#REF!+#REF!+#REF!</f>
        <v>#REF!</v>
      </c>
      <c r="J157" s="1" t="e">
        <f>#REF!+#REF!+#REF!+#REF!+#REF!</f>
        <v>#REF!</v>
      </c>
      <c r="K157" s="1" t="e">
        <f>#REF!+#REF!+#REF!+#REF!+#REF!</f>
        <v>#REF!</v>
      </c>
      <c r="L157" s="1" t="e">
        <f>#REF!+#REF!+#REF!+#REF!+#REF!</f>
        <v>#REF!</v>
      </c>
      <c r="M157" s="1" t="e">
        <f>#REF!+#REF!+#REF!+#REF!+#REF!</f>
        <v>#REF!</v>
      </c>
      <c r="N157" s="1" t="e">
        <f>#REF!+#REF!+#REF!+#REF!+#REF!</f>
        <v>#REF!</v>
      </c>
      <c r="O157" s="1" t="e">
        <f>#REF!+#REF!+#REF!+#REF!+#REF!</f>
        <v>#REF!</v>
      </c>
      <c r="P157" s="1" t="e">
        <f>#REF!+#REF!+#REF!+#REF!+#REF!</f>
        <v>#REF!</v>
      </c>
      <c r="Q157" s="1" t="e">
        <f>#REF!+#REF!+#REF!+#REF!+#REF!</f>
        <v>#REF!</v>
      </c>
      <c r="R157" s="1" t="e">
        <f>#REF!+#REF!+#REF!+#REF!+#REF!</f>
        <v>#REF!</v>
      </c>
      <c r="S157" s="1" t="e">
        <f>#REF!+#REF!+#REF!+#REF!+#REF!</f>
        <v>#REF!</v>
      </c>
      <c r="T157" s="1" t="e">
        <f>#REF!+#REF!+#REF!+#REF!+#REF!</f>
        <v>#REF!</v>
      </c>
      <c r="U157" s="1" t="e">
        <f>#REF!+#REF!+#REF!+#REF!+#REF!</f>
        <v>#REF!</v>
      </c>
      <c r="V157" s="1" t="e">
        <f>#REF!+#REF!+#REF!+#REF!+#REF!</f>
        <v>#REF!</v>
      </c>
      <c r="W157" s="101"/>
      <c r="X157" s="101"/>
    </row>
    <row r="158" spans="1:24" ht="51.75" hidden="1" customHeight="1" x14ac:dyDescent="0.25">
      <c r="A158" s="39"/>
      <c r="B158" s="97"/>
      <c r="C158" s="50" t="s">
        <v>12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59" t="s">
        <v>20</v>
      </c>
      <c r="X158" s="60"/>
    </row>
    <row r="159" spans="1:24" ht="20.25" customHeight="1" x14ac:dyDescent="0.25">
      <c r="A159" s="53"/>
      <c r="B159" s="91" t="s">
        <v>118</v>
      </c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3"/>
    </row>
    <row r="160" spans="1:24" ht="80.25" customHeight="1" x14ac:dyDescent="0.25">
      <c r="A160" s="52">
        <v>9</v>
      </c>
      <c r="B160" s="15" t="s">
        <v>68</v>
      </c>
      <c r="C160" s="50" t="s">
        <v>24</v>
      </c>
      <c r="D160" s="17">
        <v>1495.1</v>
      </c>
      <c r="E160" s="17">
        <v>1495.1</v>
      </c>
      <c r="F160" s="17">
        <v>961.6</v>
      </c>
      <c r="G160" s="17">
        <v>824.2</v>
      </c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57" t="s">
        <v>212</v>
      </c>
      <c r="X160" s="57"/>
    </row>
    <row r="161" spans="1:28" ht="81" customHeight="1" x14ac:dyDescent="0.25">
      <c r="A161" s="52"/>
      <c r="B161" s="15" t="s">
        <v>69</v>
      </c>
      <c r="C161" s="50" t="s">
        <v>24</v>
      </c>
      <c r="D161" s="17">
        <v>29.7</v>
      </c>
      <c r="E161" s="17">
        <v>29.7</v>
      </c>
      <c r="F161" s="17">
        <v>7.4</v>
      </c>
      <c r="G161" s="17">
        <v>7.4</v>
      </c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57" t="s">
        <v>213</v>
      </c>
      <c r="X161" s="57"/>
    </row>
    <row r="162" spans="1:28" ht="35.25" customHeight="1" x14ac:dyDescent="0.25">
      <c r="A162" s="52"/>
      <c r="B162" s="15" t="s">
        <v>70</v>
      </c>
      <c r="C162" s="50" t="s">
        <v>24</v>
      </c>
      <c r="D162" s="17">
        <v>25</v>
      </c>
      <c r="E162" s="17">
        <v>25</v>
      </c>
      <c r="F162" s="17">
        <v>0</v>
      </c>
      <c r="G162" s="17">
        <v>0</v>
      </c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57" t="s">
        <v>20</v>
      </c>
      <c r="X162" s="57"/>
    </row>
    <row r="163" spans="1:28" ht="97.5" customHeight="1" x14ac:dyDescent="0.25">
      <c r="A163" s="52"/>
      <c r="B163" s="15" t="s">
        <v>71</v>
      </c>
      <c r="C163" s="50" t="s">
        <v>12</v>
      </c>
      <c r="D163" s="17">
        <v>29.2</v>
      </c>
      <c r="E163" s="17">
        <v>29.2</v>
      </c>
      <c r="F163" s="17">
        <v>29.2</v>
      </c>
      <c r="G163" s="17">
        <v>0</v>
      </c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57" t="s">
        <v>20</v>
      </c>
      <c r="X163" s="57"/>
    </row>
    <row r="164" spans="1:28" ht="174" customHeight="1" x14ac:dyDescent="0.25">
      <c r="A164" s="52"/>
      <c r="B164" s="15" t="s">
        <v>72</v>
      </c>
      <c r="C164" s="50" t="s">
        <v>12</v>
      </c>
      <c r="D164" s="17">
        <v>4</v>
      </c>
      <c r="E164" s="17">
        <v>4</v>
      </c>
      <c r="F164" s="17">
        <v>4</v>
      </c>
      <c r="G164" s="17">
        <v>0</v>
      </c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57" t="s">
        <v>20</v>
      </c>
      <c r="X164" s="57"/>
    </row>
    <row r="165" spans="1:28" ht="88.5" customHeight="1" x14ac:dyDescent="0.25">
      <c r="A165" s="52"/>
      <c r="B165" s="15" t="s">
        <v>73</v>
      </c>
      <c r="C165" s="50" t="s">
        <v>24</v>
      </c>
      <c r="D165" s="17">
        <v>1.6</v>
      </c>
      <c r="E165" s="17">
        <v>1.6</v>
      </c>
      <c r="F165" s="17">
        <v>0</v>
      </c>
      <c r="G165" s="17">
        <v>0</v>
      </c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57" t="s">
        <v>20</v>
      </c>
      <c r="X165" s="57"/>
    </row>
    <row r="166" spans="1:28" ht="88.5" customHeight="1" x14ac:dyDescent="0.25">
      <c r="A166" s="52"/>
      <c r="B166" s="15" t="s">
        <v>84</v>
      </c>
      <c r="C166" s="50" t="s">
        <v>24</v>
      </c>
      <c r="D166" s="17">
        <v>599.20000000000005</v>
      </c>
      <c r="E166" s="17">
        <v>599.20000000000005</v>
      </c>
      <c r="F166" s="17">
        <v>0</v>
      </c>
      <c r="G166" s="17">
        <v>0</v>
      </c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57" t="s">
        <v>20</v>
      </c>
      <c r="X166" s="57"/>
    </row>
    <row r="167" spans="1:28" ht="38.25" customHeight="1" x14ac:dyDescent="0.25">
      <c r="A167" s="106"/>
      <c r="B167" s="65" t="s">
        <v>11</v>
      </c>
      <c r="C167" s="47" t="s">
        <v>13</v>
      </c>
      <c r="D167" s="27">
        <f>D168+D169</f>
        <v>2183.7999999999997</v>
      </c>
      <c r="E167" s="27">
        <f t="shared" ref="E167:G167" si="64">E168+E169</f>
        <v>2183.7999999999997</v>
      </c>
      <c r="F167" s="27">
        <f t="shared" si="64"/>
        <v>1002.1</v>
      </c>
      <c r="G167" s="27">
        <f t="shared" si="64"/>
        <v>831.6</v>
      </c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58" t="s">
        <v>214</v>
      </c>
      <c r="X167" s="58"/>
    </row>
    <row r="168" spans="1:28" ht="37.5" customHeight="1" x14ac:dyDescent="0.25">
      <c r="A168" s="71"/>
      <c r="B168" s="72"/>
      <c r="C168" s="50" t="s">
        <v>24</v>
      </c>
      <c r="D168" s="1">
        <f>D160+D161+D162+D165+D166</f>
        <v>2150.6</v>
      </c>
      <c r="E168" s="1">
        <f t="shared" ref="E168:G168" si="65">E160+E161+E162+E165+E166</f>
        <v>2150.6</v>
      </c>
      <c r="F168" s="1">
        <f>F160+F161+F162+F165+F166-0.1</f>
        <v>968.9</v>
      </c>
      <c r="G168" s="1">
        <f t="shared" si="65"/>
        <v>831.6</v>
      </c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110" t="s">
        <v>215</v>
      </c>
      <c r="X168" s="111"/>
    </row>
    <row r="169" spans="1:28" ht="57.75" customHeight="1" x14ac:dyDescent="0.25">
      <c r="A169" s="64"/>
      <c r="B169" s="73"/>
      <c r="C169" s="50" t="s">
        <v>12</v>
      </c>
      <c r="D169" s="1">
        <f>D163+D164</f>
        <v>33.200000000000003</v>
      </c>
      <c r="E169" s="1">
        <f t="shared" ref="E169:G169" si="66">E163+E164</f>
        <v>33.200000000000003</v>
      </c>
      <c r="F169" s="1">
        <f t="shared" si="66"/>
        <v>33.200000000000003</v>
      </c>
      <c r="G169" s="1">
        <f t="shared" si="66"/>
        <v>0</v>
      </c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57" t="s">
        <v>20</v>
      </c>
      <c r="X169" s="57"/>
    </row>
    <row r="170" spans="1:28" ht="46.5" customHeight="1" x14ac:dyDescent="0.25">
      <c r="A170" s="47">
        <v>10</v>
      </c>
      <c r="B170" s="77" t="s">
        <v>85</v>
      </c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</row>
    <row r="171" spans="1:28" ht="52.5" customHeight="1" x14ac:dyDescent="0.25">
      <c r="B171" s="15" t="s">
        <v>119</v>
      </c>
      <c r="C171" s="50" t="s">
        <v>24</v>
      </c>
      <c r="D171" s="1">
        <v>267.89999999999998</v>
      </c>
      <c r="E171" s="1">
        <v>267.89999999999998</v>
      </c>
      <c r="F171" s="1">
        <v>12.8</v>
      </c>
      <c r="G171" s="1">
        <v>12.8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57" t="s">
        <v>216</v>
      </c>
      <c r="X171" s="57"/>
    </row>
    <row r="172" spans="1:28" ht="171.75" customHeight="1" x14ac:dyDescent="0.25">
      <c r="B172" s="37" t="s">
        <v>120</v>
      </c>
      <c r="C172" s="50" t="s">
        <v>80</v>
      </c>
      <c r="D172" s="1">
        <v>5000</v>
      </c>
      <c r="E172" s="1">
        <v>5000</v>
      </c>
      <c r="F172" s="1">
        <v>850</v>
      </c>
      <c r="G172" s="1">
        <v>850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57" t="s">
        <v>217</v>
      </c>
      <c r="X172" s="57"/>
    </row>
    <row r="173" spans="1:28" ht="32.25" customHeight="1" x14ac:dyDescent="0.25">
      <c r="A173" s="104"/>
      <c r="B173" s="65" t="s">
        <v>11</v>
      </c>
      <c r="C173" s="47" t="s">
        <v>13</v>
      </c>
      <c r="D173" s="27">
        <f>D174+D175</f>
        <v>5267.9</v>
      </c>
      <c r="E173" s="27">
        <f t="shared" ref="E173:G173" si="67">E174+E175</f>
        <v>5267.9</v>
      </c>
      <c r="F173" s="27">
        <f t="shared" si="67"/>
        <v>862.8</v>
      </c>
      <c r="G173" s="27">
        <f t="shared" si="67"/>
        <v>862.8</v>
      </c>
      <c r="H173" s="27">
        <f t="shared" ref="H173:V173" si="68">H174</f>
        <v>0</v>
      </c>
      <c r="I173" s="27">
        <f t="shared" si="68"/>
        <v>0</v>
      </c>
      <c r="J173" s="27">
        <f t="shared" si="68"/>
        <v>0</v>
      </c>
      <c r="K173" s="27">
        <f t="shared" si="68"/>
        <v>0</v>
      </c>
      <c r="L173" s="27">
        <f t="shared" si="68"/>
        <v>0</v>
      </c>
      <c r="M173" s="27">
        <f t="shared" si="68"/>
        <v>0</v>
      </c>
      <c r="N173" s="27">
        <f t="shared" si="68"/>
        <v>0</v>
      </c>
      <c r="O173" s="27">
        <f t="shared" si="68"/>
        <v>0</v>
      </c>
      <c r="P173" s="27">
        <f t="shared" si="68"/>
        <v>0</v>
      </c>
      <c r="Q173" s="27">
        <f t="shared" si="68"/>
        <v>0</v>
      </c>
      <c r="R173" s="27">
        <f t="shared" si="68"/>
        <v>0</v>
      </c>
      <c r="S173" s="27">
        <f t="shared" si="68"/>
        <v>0</v>
      </c>
      <c r="T173" s="27">
        <f t="shared" si="68"/>
        <v>0</v>
      </c>
      <c r="U173" s="27">
        <f t="shared" si="68"/>
        <v>0</v>
      </c>
      <c r="V173" s="27">
        <f t="shared" si="68"/>
        <v>0</v>
      </c>
      <c r="W173" s="58" t="s">
        <v>218</v>
      </c>
      <c r="X173" s="57"/>
    </row>
    <row r="174" spans="1:28" s="16" customFormat="1" ht="45.75" customHeight="1" x14ac:dyDescent="0.25">
      <c r="A174" s="62"/>
      <c r="B174" s="74"/>
      <c r="C174" s="50" t="s">
        <v>24</v>
      </c>
      <c r="D174" s="1">
        <f>D171</f>
        <v>267.89999999999998</v>
      </c>
      <c r="E174" s="1">
        <f t="shared" ref="E174:G174" si="69">E171</f>
        <v>267.89999999999998</v>
      </c>
      <c r="F174" s="1">
        <f t="shared" si="69"/>
        <v>12.8</v>
      </c>
      <c r="G174" s="1">
        <f t="shared" si="69"/>
        <v>12.8</v>
      </c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57" t="s">
        <v>219</v>
      </c>
      <c r="X174" s="57"/>
    </row>
    <row r="175" spans="1:28" s="38" customFormat="1" ht="45.75" customHeight="1" x14ac:dyDescent="0.25">
      <c r="A175" s="40"/>
      <c r="B175" s="67"/>
      <c r="C175" s="50" t="s">
        <v>80</v>
      </c>
      <c r="D175" s="1">
        <f>D172</f>
        <v>5000</v>
      </c>
      <c r="E175" s="1">
        <f t="shared" ref="E175:G175" si="70">E172</f>
        <v>5000</v>
      </c>
      <c r="F175" s="1">
        <f t="shared" si="70"/>
        <v>850</v>
      </c>
      <c r="G175" s="1">
        <f t="shared" si="70"/>
        <v>850</v>
      </c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57" t="s">
        <v>220</v>
      </c>
      <c r="X175" s="57"/>
    </row>
    <row r="176" spans="1:28" s="10" customFormat="1" ht="43.5" customHeight="1" x14ac:dyDescent="0.25">
      <c r="A176" s="105"/>
      <c r="B176" s="109" t="s">
        <v>18</v>
      </c>
      <c r="C176" s="35" t="s">
        <v>13</v>
      </c>
      <c r="D176" s="29">
        <f>D177+D178+D179</f>
        <v>376895.4</v>
      </c>
      <c r="E176" s="29">
        <f t="shared" ref="E176:G176" si="71">E177+E178+E179</f>
        <v>376895.4</v>
      </c>
      <c r="F176" s="29">
        <f t="shared" si="71"/>
        <v>105287.1</v>
      </c>
      <c r="G176" s="29">
        <f t="shared" si="71"/>
        <v>103294.3</v>
      </c>
      <c r="H176" s="29" t="e">
        <f>H177+H178+#REF!</f>
        <v>#REF!</v>
      </c>
      <c r="I176" s="29" t="e">
        <f>I177+I178+#REF!</f>
        <v>#REF!</v>
      </c>
      <c r="J176" s="29" t="e">
        <f>J177+J178+#REF!</f>
        <v>#REF!</v>
      </c>
      <c r="K176" s="29" t="e">
        <f>K177+K178+#REF!</f>
        <v>#REF!</v>
      </c>
      <c r="L176" s="29" t="e">
        <f>L177+L178+#REF!</f>
        <v>#REF!</v>
      </c>
      <c r="M176" s="29" t="e">
        <f>M177+M178+#REF!</f>
        <v>#REF!</v>
      </c>
      <c r="N176" s="29" t="e">
        <f>N177+N178+#REF!</f>
        <v>#REF!</v>
      </c>
      <c r="O176" s="29" t="e">
        <f>O177+O178+#REF!</f>
        <v>#REF!</v>
      </c>
      <c r="P176" s="29" t="e">
        <f>P177+P178+#REF!</f>
        <v>#REF!</v>
      </c>
      <c r="Q176" s="29" t="e">
        <f>Q177+Q178+#REF!</f>
        <v>#REF!</v>
      </c>
      <c r="R176" s="29" t="e">
        <f>R177+R178+#REF!</f>
        <v>#REF!</v>
      </c>
      <c r="S176" s="29" t="e">
        <f>S177+S178+#REF!</f>
        <v>#REF!</v>
      </c>
      <c r="T176" s="29" t="e">
        <f>T177+T178+#REF!</f>
        <v>#REF!</v>
      </c>
      <c r="U176" s="29" t="e">
        <f>U177+U178+#REF!</f>
        <v>#REF!</v>
      </c>
      <c r="V176" s="29" t="e">
        <f>V177+V178+#REF!</f>
        <v>#REF!</v>
      </c>
      <c r="W176" s="87" t="s">
        <v>221</v>
      </c>
      <c r="X176" s="88"/>
      <c r="Y176" s="18"/>
      <c r="Z176" s="18"/>
      <c r="AA176" s="18"/>
      <c r="AB176" s="18"/>
    </row>
    <row r="177" spans="1:24" s="10" customFormat="1" ht="46.5" customHeight="1" x14ac:dyDescent="0.25">
      <c r="A177" s="62"/>
      <c r="B177" s="109"/>
      <c r="C177" s="50" t="s">
        <v>24</v>
      </c>
      <c r="D177" s="1">
        <f>D32+D37+D98+D131+D143+D152+D156+D168+D174+0.2</f>
        <v>170733.90000000002</v>
      </c>
      <c r="E177" s="1">
        <f>E32+E37+E98+E131+E143+E152+E156+E168+E174+0.2</f>
        <v>170733.90000000002</v>
      </c>
      <c r="F177" s="1">
        <f>F32+F37+F98+F131+F143+F152+F156+F168+F174+0.1</f>
        <v>55629.400000000009</v>
      </c>
      <c r="G177" s="1">
        <f>G32+G37+G98+G131+G143+G152+G156+G168+G174</f>
        <v>53669.8</v>
      </c>
      <c r="H177" s="1" t="e">
        <f>H32+H37+H98+H143+#REF!+#REF!+H152+H156+H168</f>
        <v>#REF!</v>
      </c>
      <c r="I177" s="1" t="e">
        <f>I32+I37+I98+I143+#REF!+#REF!+I152+I156+I168</f>
        <v>#REF!</v>
      </c>
      <c r="J177" s="1" t="e">
        <f>J32+J37+J98+J143+#REF!+#REF!+J152+J156+J168</f>
        <v>#REF!</v>
      </c>
      <c r="K177" s="1" t="e">
        <f>K32+K37+K98+K143+#REF!+#REF!+K152+K156+K168</f>
        <v>#REF!</v>
      </c>
      <c r="L177" s="1" t="e">
        <f>L32+L37+L98+L143+#REF!+#REF!+L152+L156+L168</f>
        <v>#REF!</v>
      </c>
      <c r="M177" s="1" t="e">
        <f>M32+M37+M98+M143+#REF!+#REF!+M152+M156+M168</f>
        <v>#REF!</v>
      </c>
      <c r="N177" s="1" t="e">
        <f>N32+N37+N98+N143+#REF!+#REF!+N152+N156+N168</f>
        <v>#REF!</v>
      </c>
      <c r="O177" s="1" t="e">
        <f>O32+O37+O98+O143+#REF!+#REF!+O152+O156+O168</f>
        <v>#REF!</v>
      </c>
      <c r="P177" s="1" t="e">
        <f>P32+P37+P98+P143+#REF!+#REF!+P152+P156+P168</f>
        <v>#REF!</v>
      </c>
      <c r="Q177" s="1" t="e">
        <f>Q32+Q37+Q98+Q143+#REF!+#REF!+Q152+Q156+Q168</f>
        <v>#REF!</v>
      </c>
      <c r="R177" s="1" t="e">
        <f>R32+R37+R98+R143+#REF!+#REF!+R152+R156+R168</f>
        <v>#REF!</v>
      </c>
      <c r="S177" s="1" t="e">
        <f>S32+S37+S98+S143+#REF!+#REF!+S152+S156+S168</f>
        <v>#REF!</v>
      </c>
      <c r="T177" s="1" t="e">
        <f>T32+T37+T98+T143+#REF!+#REF!+T152+T156+T168</f>
        <v>#REF!</v>
      </c>
      <c r="U177" s="1" t="e">
        <f>U32+U37+U98+U143+#REF!+#REF!+U152+U156+U168</f>
        <v>#REF!</v>
      </c>
      <c r="V177" s="1" t="e">
        <f>V32+V37+V98+V143+#REF!+#REF!+V152+V156+V168</f>
        <v>#REF!</v>
      </c>
      <c r="W177" s="110" t="s">
        <v>190</v>
      </c>
      <c r="X177" s="111"/>
    </row>
    <row r="178" spans="1:24" s="10" customFormat="1" ht="47.25" x14ac:dyDescent="0.25">
      <c r="A178" s="62"/>
      <c r="B178" s="109"/>
      <c r="C178" s="50" t="s">
        <v>12</v>
      </c>
      <c r="D178" s="1">
        <f>D33+D99+D132+D148+D169</f>
        <v>143901.1</v>
      </c>
      <c r="E178" s="1">
        <f>E33+E99+E132+E148+E169</f>
        <v>143901.1</v>
      </c>
      <c r="F178" s="1">
        <f>F33+F99+F132+F148+F169</f>
        <v>16883.2</v>
      </c>
      <c r="G178" s="1">
        <f>G33+G99+G132+G148+G169</f>
        <v>16850</v>
      </c>
      <c r="H178" s="1" t="e">
        <f>H33+H99+#REF!+H148+H169</f>
        <v>#REF!</v>
      </c>
      <c r="I178" s="1" t="e">
        <f>I33+I99+#REF!+I148+I169</f>
        <v>#REF!</v>
      </c>
      <c r="J178" s="1" t="e">
        <f>J33+J99+#REF!+J148+J169</f>
        <v>#REF!</v>
      </c>
      <c r="K178" s="1" t="e">
        <f>K33+K99+#REF!+K148+K169</f>
        <v>#REF!</v>
      </c>
      <c r="L178" s="1" t="e">
        <f>L33+L99+#REF!+L148+L169</f>
        <v>#REF!</v>
      </c>
      <c r="M178" s="1" t="e">
        <f>M33+M99+#REF!+M148+M169</f>
        <v>#REF!</v>
      </c>
      <c r="N178" s="1" t="e">
        <f>N33+N99+#REF!+N148+N169</f>
        <v>#REF!</v>
      </c>
      <c r="O178" s="1" t="e">
        <f>O33+O99+#REF!+O148+O169</f>
        <v>#REF!</v>
      </c>
      <c r="P178" s="1" t="e">
        <f>P33+P99+#REF!+P148+P169</f>
        <v>#REF!</v>
      </c>
      <c r="Q178" s="1" t="e">
        <f>Q33+Q99+#REF!+Q148+Q169</f>
        <v>#REF!</v>
      </c>
      <c r="R178" s="1" t="e">
        <f>R33+R99+#REF!+R148+R169</f>
        <v>#REF!</v>
      </c>
      <c r="S178" s="1" t="e">
        <f>S33+S99+#REF!+S148+S169</f>
        <v>#REF!</v>
      </c>
      <c r="T178" s="1" t="e">
        <f>T33+T99+#REF!+T148+T169</f>
        <v>#REF!</v>
      </c>
      <c r="U178" s="1" t="e">
        <f>U33+U99+#REF!+U148+U169</f>
        <v>#REF!</v>
      </c>
      <c r="V178" s="1" t="e">
        <f>V33+V99+#REF!+V148+V169</f>
        <v>#REF!</v>
      </c>
      <c r="W178" s="110" t="s">
        <v>222</v>
      </c>
      <c r="X178" s="111"/>
    </row>
    <row r="179" spans="1:24" s="10" customFormat="1" ht="39.75" customHeight="1" x14ac:dyDescent="0.25">
      <c r="A179" s="69"/>
      <c r="B179" s="99"/>
      <c r="C179" s="50" t="s">
        <v>80</v>
      </c>
      <c r="D179" s="1">
        <f>D100+D133+D144+D175</f>
        <v>62260.4</v>
      </c>
      <c r="E179" s="1">
        <f>E100+E133+E144+E175</f>
        <v>62260.4</v>
      </c>
      <c r="F179" s="1">
        <f>F100+F133+F144+F175</f>
        <v>32774.5</v>
      </c>
      <c r="G179" s="1">
        <f>G100+G133+G144+G175</f>
        <v>32774.5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57" t="s">
        <v>223</v>
      </c>
      <c r="X179" s="57"/>
    </row>
    <row r="180" spans="1:24" s="10" customFormat="1" x14ac:dyDescent="0.25">
      <c r="A180" s="36"/>
      <c r="B180" s="20"/>
      <c r="C180" s="21"/>
      <c r="D180" s="22"/>
      <c r="E180" s="22"/>
      <c r="F180" s="22"/>
      <c r="G180" s="22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4"/>
      <c r="X180" s="24"/>
    </row>
    <row r="181" spans="1:24" s="10" customFormat="1" x14ac:dyDescent="0.25">
      <c r="A181" s="19"/>
      <c r="B181" s="20"/>
      <c r="C181" s="21"/>
      <c r="D181" s="22"/>
      <c r="E181" s="22"/>
      <c r="F181" s="22"/>
      <c r="G181" s="22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4"/>
      <c r="X181" s="24"/>
    </row>
    <row r="182" spans="1:24" s="10" customFormat="1" x14ac:dyDescent="0.25">
      <c r="A182" s="19"/>
      <c r="B182" s="20"/>
      <c r="C182" s="21"/>
      <c r="D182" s="22"/>
      <c r="E182" s="22"/>
      <c r="F182" s="22"/>
      <c r="G182" s="22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4"/>
      <c r="X182" s="24"/>
    </row>
    <row r="183" spans="1:24" x14ac:dyDescent="0.25">
      <c r="A183" s="19"/>
      <c r="D183" s="10"/>
      <c r="E183" s="10"/>
      <c r="F183" s="10"/>
      <c r="G183" s="10"/>
    </row>
    <row r="215" spans="1:75" x14ac:dyDescent="0.25">
      <c r="BV215" s="2">
        <v>410</v>
      </c>
      <c r="BW215" s="2">
        <v>140</v>
      </c>
    </row>
    <row r="219" spans="1:75" x14ac:dyDescent="0.25">
      <c r="A219" s="2" t="s">
        <v>48</v>
      </c>
    </row>
  </sheetData>
  <mergeCells count="227">
    <mergeCell ref="W46:X46"/>
    <mergeCell ref="W52:X52"/>
    <mergeCell ref="B97:B100"/>
    <mergeCell ref="W100:X100"/>
    <mergeCell ref="A68:X68"/>
    <mergeCell ref="W69:X69"/>
    <mergeCell ref="A70:A71"/>
    <mergeCell ref="B70:B71"/>
    <mergeCell ref="W70:X70"/>
    <mergeCell ref="W98:X98"/>
    <mergeCell ref="W99:X99"/>
    <mergeCell ref="B79:B81"/>
    <mergeCell ref="W90:X90"/>
    <mergeCell ref="W67:X67"/>
    <mergeCell ref="A50:A53"/>
    <mergeCell ref="B50:B53"/>
    <mergeCell ref="B65:B67"/>
    <mergeCell ref="A65:A67"/>
    <mergeCell ref="W65:X65"/>
    <mergeCell ref="A54:X54"/>
    <mergeCell ref="W55:X55"/>
    <mergeCell ref="W66:X66"/>
    <mergeCell ref="W53:X53"/>
    <mergeCell ref="W57:X57"/>
    <mergeCell ref="A173:A174"/>
    <mergeCell ref="A176:A179"/>
    <mergeCell ref="A150:A152"/>
    <mergeCell ref="A155:A156"/>
    <mergeCell ref="A167:A169"/>
    <mergeCell ref="W166:X166"/>
    <mergeCell ref="B170:X170"/>
    <mergeCell ref="W171:X171"/>
    <mergeCell ref="W173:X173"/>
    <mergeCell ref="W174:X174"/>
    <mergeCell ref="B159:X159"/>
    <mergeCell ref="W160:X160"/>
    <mergeCell ref="W165:X165"/>
    <mergeCell ref="W161:X161"/>
    <mergeCell ref="W162:X162"/>
    <mergeCell ref="B167:B169"/>
    <mergeCell ref="W167:X167"/>
    <mergeCell ref="W169:X169"/>
    <mergeCell ref="B176:B179"/>
    <mergeCell ref="W179:X179"/>
    <mergeCell ref="W176:X176"/>
    <mergeCell ref="W177:X177"/>
    <mergeCell ref="W178:X178"/>
    <mergeCell ref="W168:X168"/>
    <mergeCell ref="B123:X123"/>
    <mergeCell ref="W122:X122"/>
    <mergeCell ref="W150:X150"/>
    <mergeCell ref="W151:X151"/>
    <mergeCell ref="W157:X157"/>
    <mergeCell ref="B153:X153"/>
    <mergeCell ref="W164:X164"/>
    <mergeCell ref="W138:X138"/>
    <mergeCell ref="W163:X163"/>
    <mergeCell ref="W127:X127"/>
    <mergeCell ref="B145:X145"/>
    <mergeCell ref="W139:X139"/>
    <mergeCell ref="W126:X126"/>
    <mergeCell ref="W141:X141"/>
    <mergeCell ref="W136:X136"/>
    <mergeCell ref="W172:X172"/>
    <mergeCell ref="B173:B175"/>
    <mergeCell ref="W175:X175"/>
    <mergeCell ref="W124:X124"/>
    <mergeCell ref="B155:B158"/>
    <mergeCell ref="W146:X146"/>
    <mergeCell ref="W130:X130"/>
    <mergeCell ref="W131:X131"/>
    <mergeCell ref="B147:B148"/>
    <mergeCell ref="W154:X154"/>
    <mergeCell ref="W152:X152"/>
    <mergeCell ref="W155:X155"/>
    <mergeCell ref="W156:X156"/>
    <mergeCell ref="W132:X132"/>
    <mergeCell ref="B134:X134"/>
    <mergeCell ref="B151:B152"/>
    <mergeCell ref="W148:X148"/>
    <mergeCell ref="W147:X147"/>
    <mergeCell ref="W128:X128"/>
    <mergeCell ref="W143:X143"/>
    <mergeCell ref="W142:X142"/>
    <mergeCell ref="W158:X158"/>
    <mergeCell ref="B149:X149"/>
    <mergeCell ref="W125:X125"/>
    <mergeCell ref="B102:X102"/>
    <mergeCell ref="A79:A81"/>
    <mergeCell ref="A82:X82"/>
    <mergeCell ref="W115:X115"/>
    <mergeCell ref="W116:X116"/>
    <mergeCell ref="W88:X88"/>
    <mergeCell ref="W89:X89"/>
    <mergeCell ref="W95:X95"/>
    <mergeCell ref="W96:X96"/>
    <mergeCell ref="W111:X111"/>
    <mergeCell ref="W84:X84"/>
    <mergeCell ref="W97:X97"/>
    <mergeCell ref="W79:X79"/>
    <mergeCell ref="A94:A96"/>
    <mergeCell ref="A97:A100"/>
    <mergeCell ref="B114:X114"/>
    <mergeCell ref="W110:X110"/>
    <mergeCell ref="W103:X103"/>
    <mergeCell ref="W108:X108"/>
    <mergeCell ref="W109:X109"/>
    <mergeCell ref="W43:X43"/>
    <mergeCell ref="W42:X42"/>
    <mergeCell ref="W59:X59"/>
    <mergeCell ref="W113:X113"/>
    <mergeCell ref="A72:X72"/>
    <mergeCell ref="W73:X73"/>
    <mergeCell ref="W74:X74"/>
    <mergeCell ref="W83:X83"/>
    <mergeCell ref="W45:X45"/>
    <mergeCell ref="W56:X56"/>
    <mergeCell ref="W61:X61"/>
    <mergeCell ref="W51:X51"/>
    <mergeCell ref="W50:X50"/>
    <mergeCell ref="W60:X60"/>
    <mergeCell ref="B101:X101"/>
    <mergeCell ref="B94:B96"/>
    <mergeCell ref="W112:X112"/>
    <mergeCell ref="W94:X94"/>
    <mergeCell ref="A112:A114"/>
    <mergeCell ref="W44:X44"/>
    <mergeCell ref="W58:X58"/>
    <mergeCell ref="W78:X78"/>
    <mergeCell ref="B110:B113"/>
    <mergeCell ref="W85:X85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G6"/>
    <mergeCell ref="W6:X7"/>
    <mergeCell ref="B29:B30"/>
    <mergeCell ref="W15:X15"/>
    <mergeCell ref="B25:X25"/>
    <mergeCell ref="B22:B24"/>
    <mergeCell ref="W22:X22"/>
    <mergeCell ref="W23:X23"/>
    <mergeCell ref="W24:X24"/>
    <mergeCell ref="B8:X8"/>
    <mergeCell ref="B9:X9"/>
    <mergeCell ref="W10:X10"/>
    <mergeCell ref="B13:X13"/>
    <mergeCell ref="W14:X14"/>
    <mergeCell ref="W11:X11"/>
    <mergeCell ref="W12:X12"/>
    <mergeCell ref="W16:X16"/>
    <mergeCell ref="W18:X18"/>
    <mergeCell ref="W19:X19"/>
    <mergeCell ref="W20:X20"/>
    <mergeCell ref="W17:X17"/>
    <mergeCell ref="W26:X26"/>
    <mergeCell ref="W31:X31"/>
    <mergeCell ref="B31:B33"/>
    <mergeCell ref="W29:X29"/>
    <mergeCell ref="W30:X30"/>
    <mergeCell ref="B11:B12"/>
    <mergeCell ref="A11:A12"/>
    <mergeCell ref="W41:X41"/>
    <mergeCell ref="A39:X39"/>
    <mergeCell ref="W32:X32"/>
    <mergeCell ref="W33:X33"/>
    <mergeCell ref="A22:A24"/>
    <mergeCell ref="B36:B37"/>
    <mergeCell ref="W36:X36"/>
    <mergeCell ref="W28:X28"/>
    <mergeCell ref="W40:X40"/>
    <mergeCell ref="W27:X27"/>
    <mergeCell ref="A31:A33"/>
    <mergeCell ref="A29:A30"/>
    <mergeCell ref="A36:A37"/>
    <mergeCell ref="B34:X34"/>
    <mergeCell ref="W35:X35"/>
    <mergeCell ref="W37:X37"/>
    <mergeCell ref="B38:X38"/>
    <mergeCell ref="W21:X21"/>
    <mergeCell ref="A142:A143"/>
    <mergeCell ref="W140:X140"/>
    <mergeCell ref="W135:X135"/>
    <mergeCell ref="W137:X137"/>
    <mergeCell ref="A110:A111"/>
    <mergeCell ref="W104:X104"/>
    <mergeCell ref="W105:X105"/>
    <mergeCell ref="W106:X106"/>
    <mergeCell ref="W107:X107"/>
    <mergeCell ref="B120:B122"/>
    <mergeCell ref="A120:A123"/>
    <mergeCell ref="A127:A129"/>
    <mergeCell ref="B127:B129"/>
    <mergeCell ref="W129:X129"/>
    <mergeCell ref="B130:B133"/>
    <mergeCell ref="A130:A133"/>
    <mergeCell ref="W133:X133"/>
    <mergeCell ref="B142:B144"/>
    <mergeCell ref="W144:X144"/>
    <mergeCell ref="W117:X117"/>
    <mergeCell ref="W118:X118"/>
    <mergeCell ref="W119:X119"/>
    <mergeCell ref="W121:X121"/>
    <mergeCell ref="W120:X120"/>
    <mergeCell ref="W47:X47"/>
    <mergeCell ref="W48:X48"/>
    <mergeCell ref="W49:X49"/>
    <mergeCell ref="W62:X62"/>
    <mergeCell ref="W63:X63"/>
    <mergeCell ref="W64:X64"/>
    <mergeCell ref="W91:X91"/>
    <mergeCell ref="W92:X92"/>
    <mergeCell ref="W93:X93"/>
    <mergeCell ref="W71:X71"/>
    <mergeCell ref="W75:X75"/>
    <mergeCell ref="W76:X76"/>
    <mergeCell ref="W77:X77"/>
    <mergeCell ref="W80:X80"/>
    <mergeCell ref="W86:X86"/>
    <mergeCell ref="W87:X87"/>
    <mergeCell ref="W81:X81"/>
  </mergeCells>
  <pageMargins left="0.78740157480314965" right="0.39370078740157483" top="0.59055118110236227" bottom="0.59055118110236227" header="0.31496062992125984" footer="0.31496062992125984"/>
  <pageSetup paperSize="9" scale="52" fitToHeight="10" orientation="portrait" r:id="rId1"/>
  <ignoredErrors>
    <ignoredError sqref="H137:V137 X1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2022-09-02T08:10:26Z</dcterms:modified>
</cp:coreProperties>
</file>