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13_ncr:1_{83C34E05-C6AC-4678-A8DA-BF395C9E4317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G176" i="12" l="1"/>
  <c r="F176" i="12"/>
  <c r="E176" i="12"/>
  <c r="D176" i="12"/>
  <c r="F35" i="12"/>
  <c r="E36" i="12"/>
  <c r="E35" i="12" s="1"/>
  <c r="F36" i="12"/>
  <c r="G36" i="12"/>
  <c r="G35" i="12" s="1"/>
  <c r="D36" i="12"/>
  <c r="G167" i="12"/>
  <c r="F167" i="12"/>
  <c r="F142" i="12"/>
  <c r="E142" i="12"/>
  <c r="E141" i="12" s="1"/>
  <c r="G142" i="12"/>
  <c r="G141" i="12" s="1"/>
  <c r="E143" i="12"/>
  <c r="F143" i="12"/>
  <c r="F141" i="12" s="1"/>
  <c r="G143" i="12"/>
  <c r="D142" i="12"/>
  <c r="G121" i="12"/>
  <c r="F121" i="12"/>
  <c r="E80" i="12"/>
  <c r="F80" i="12"/>
  <c r="G80" i="12"/>
  <c r="E81" i="12"/>
  <c r="E79" i="12" s="1"/>
  <c r="F81" i="12"/>
  <c r="G81" i="12"/>
  <c r="G79" i="12" s="1"/>
  <c r="D81" i="12"/>
  <c r="E61" i="12"/>
  <c r="F61" i="12"/>
  <c r="G61" i="12"/>
  <c r="D61" i="12"/>
  <c r="G50" i="12"/>
  <c r="E28" i="12"/>
  <c r="F28" i="12"/>
  <c r="G28" i="12"/>
  <c r="D28" i="12"/>
  <c r="F22" i="12"/>
  <c r="G22" i="12"/>
  <c r="E23" i="12"/>
  <c r="F23" i="12"/>
  <c r="G23" i="12"/>
  <c r="E16" i="12"/>
  <c r="E22" i="12" s="1"/>
  <c r="D16" i="12"/>
  <c r="D22" i="12" s="1"/>
  <c r="F79" i="12" l="1"/>
  <c r="D143" i="12"/>
  <c r="E128" i="12"/>
  <c r="F128" i="12"/>
  <c r="G128" i="12"/>
  <c r="E129" i="12"/>
  <c r="F129" i="12"/>
  <c r="G129" i="12"/>
  <c r="D129" i="12"/>
  <c r="D128" i="12"/>
  <c r="E111" i="12"/>
  <c r="F111" i="12"/>
  <c r="G111" i="12"/>
  <c r="E112" i="12"/>
  <c r="F112" i="12"/>
  <c r="F132" i="12" s="1"/>
  <c r="G112" i="12"/>
  <c r="E113" i="12"/>
  <c r="F113" i="12"/>
  <c r="F131" i="12" s="1"/>
  <c r="G113" i="12"/>
  <c r="G131" i="12" s="1"/>
  <c r="D113" i="12"/>
  <c r="D112" i="12"/>
  <c r="G95" i="12"/>
  <c r="F95" i="12"/>
  <c r="D96" i="12"/>
  <c r="E96" i="12"/>
  <c r="F96" i="12"/>
  <c r="G96" i="12"/>
  <c r="E95" i="12"/>
  <c r="D95" i="12"/>
  <c r="E65" i="12"/>
  <c r="F65" i="12"/>
  <c r="G65" i="12"/>
  <c r="E66" i="12"/>
  <c r="F66" i="12"/>
  <c r="G66" i="12"/>
  <c r="D66" i="12"/>
  <c r="D65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F50" i="12"/>
  <c r="E50" i="12"/>
  <c r="D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D52" i="12"/>
  <c r="D51" i="12"/>
  <c r="G94" i="12" l="1"/>
  <c r="F127" i="12"/>
  <c r="G127" i="12"/>
  <c r="E127" i="12"/>
  <c r="G110" i="12"/>
  <c r="E110" i="12"/>
  <c r="G132" i="12"/>
  <c r="E132" i="12"/>
  <c r="E94" i="12"/>
  <c r="F110" i="12"/>
  <c r="F94" i="12"/>
  <c r="F64" i="12"/>
  <c r="G64" i="12"/>
  <c r="E64" i="12"/>
  <c r="E173" i="12"/>
  <c r="F173" i="12"/>
  <c r="G173" i="12"/>
  <c r="E174" i="12"/>
  <c r="F174" i="12"/>
  <c r="G174" i="12"/>
  <c r="D174" i="12"/>
  <c r="E167" i="12"/>
  <c r="E168" i="12"/>
  <c r="F168" i="12"/>
  <c r="F166" i="12" s="1"/>
  <c r="G168" i="12"/>
  <c r="D167" i="12"/>
  <c r="E147" i="12"/>
  <c r="E146" i="12" s="1"/>
  <c r="F147" i="12"/>
  <c r="F146" i="12" s="1"/>
  <c r="G147" i="12"/>
  <c r="G146" i="12" s="1"/>
  <c r="H147" i="12"/>
  <c r="H146" i="12" s="1"/>
  <c r="I147" i="12"/>
  <c r="I146" i="12" s="1"/>
  <c r="J147" i="12"/>
  <c r="J146" i="12" s="1"/>
  <c r="K147" i="12"/>
  <c r="K146" i="12" s="1"/>
  <c r="L147" i="12"/>
  <c r="L146" i="12" s="1"/>
  <c r="M147" i="12"/>
  <c r="M146" i="12" s="1"/>
  <c r="N147" i="12"/>
  <c r="N146" i="12" s="1"/>
  <c r="O147" i="12"/>
  <c r="O146" i="12" s="1"/>
  <c r="P147" i="12"/>
  <c r="P146" i="12" s="1"/>
  <c r="Q147" i="12"/>
  <c r="Q146" i="12" s="1"/>
  <c r="R147" i="12"/>
  <c r="R146" i="12" s="1"/>
  <c r="S147" i="12"/>
  <c r="S146" i="12" s="1"/>
  <c r="T147" i="12"/>
  <c r="T146" i="12" s="1"/>
  <c r="U147" i="12"/>
  <c r="U146" i="12" s="1"/>
  <c r="V147" i="12"/>
  <c r="V146" i="12" s="1"/>
  <c r="E121" i="12"/>
  <c r="E131" i="12" s="1"/>
  <c r="E122" i="12"/>
  <c r="E133" i="12" s="1"/>
  <c r="F122" i="12"/>
  <c r="F133" i="12" s="1"/>
  <c r="G122" i="12"/>
  <c r="G133" i="12" s="1"/>
  <c r="D121" i="12"/>
  <c r="D122" i="12"/>
  <c r="D111" i="12"/>
  <c r="H113" i="12"/>
  <c r="I113" i="12"/>
  <c r="J113" i="12"/>
  <c r="K113" i="12"/>
  <c r="L113" i="12"/>
  <c r="M113" i="12"/>
  <c r="N113" i="12"/>
  <c r="O113" i="12"/>
  <c r="P113" i="12"/>
  <c r="Q113" i="12"/>
  <c r="R113" i="12"/>
  <c r="S113" i="12"/>
  <c r="T113" i="12"/>
  <c r="U113" i="12"/>
  <c r="V113" i="12"/>
  <c r="E105" i="12"/>
  <c r="F105" i="12"/>
  <c r="G105" i="12"/>
  <c r="D105" i="12"/>
  <c r="E74" i="12"/>
  <c r="D74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D133" i="12" l="1"/>
  <c r="E130" i="12"/>
  <c r="F130" i="12"/>
  <c r="G130" i="12"/>
  <c r="E172" i="12"/>
  <c r="G172" i="12"/>
  <c r="F172" i="12"/>
  <c r="G166" i="12"/>
  <c r="E166" i="12"/>
  <c r="D141" i="12"/>
  <c r="D110" i="12"/>
  <c r="D120" i="12"/>
  <c r="F120" i="12"/>
  <c r="G120" i="12"/>
  <c r="E120" i="12"/>
  <c r="D132" i="12"/>
  <c r="G49" i="12"/>
  <c r="E49" i="12"/>
  <c r="F49" i="12"/>
  <c r="E27" i="12"/>
  <c r="F27" i="12"/>
  <c r="G27" i="12"/>
  <c r="D27" i="12"/>
  <c r="E12" i="12"/>
  <c r="E11" i="12" s="1"/>
  <c r="F12" i="12"/>
  <c r="G12" i="12"/>
  <c r="G11" i="12" s="1"/>
  <c r="D12" i="12"/>
  <c r="D11" i="12" s="1"/>
  <c r="F11" i="12" l="1"/>
  <c r="F30" i="12"/>
  <c r="H121" i="12"/>
  <c r="I121" i="12"/>
  <c r="J121" i="12"/>
  <c r="K121" i="12"/>
  <c r="L121" i="12"/>
  <c r="M121" i="12"/>
  <c r="N121" i="12"/>
  <c r="O121" i="12"/>
  <c r="P121" i="12"/>
  <c r="Q121" i="12"/>
  <c r="R121" i="12"/>
  <c r="S121" i="12"/>
  <c r="T121" i="12"/>
  <c r="U121" i="12"/>
  <c r="V121" i="12"/>
  <c r="H132" i="12"/>
  <c r="I132" i="12"/>
  <c r="J132" i="12"/>
  <c r="K132" i="12"/>
  <c r="L132" i="12"/>
  <c r="M132" i="12"/>
  <c r="N132" i="12"/>
  <c r="O132" i="12"/>
  <c r="P132" i="12"/>
  <c r="Q132" i="12"/>
  <c r="R132" i="12"/>
  <c r="S132" i="12"/>
  <c r="T132" i="12"/>
  <c r="U132" i="12"/>
  <c r="V132" i="12"/>
  <c r="U120" i="12" l="1"/>
  <c r="S120" i="12"/>
  <c r="Q120" i="12"/>
  <c r="O120" i="12"/>
  <c r="M120" i="12"/>
  <c r="K120" i="12"/>
  <c r="I120" i="12"/>
  <c r="V120" i="12"/>
  <c r="T120" i="12"/>
  <c r="R120" i="12"/>
  <c r="P120" i="12"/>
  <c r="N120" i="12"/>
  <c r="L120" i="12"/>
  <c r="J120" i="12"/>
  <c r="H120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H81" i="12"/>
  <c r="I81" i="12"/>
  <c r="J81" i="12"/>
  <c r="K81" i="12"/>
  <c r="L81" i="12"/>
  <c r="M81" i="12"/>
  <c r="N81" i="12"/>
  <c r="O81" i="12"/>
  <c r="P81" i="12"/>
  <c r="Q81" i="12"/>
  <c r="R81" i="12"/>
  <c r="S81" i="12"/>
  <c r="T81" i="12"/>
  <c r="U81" i="12"/>
  <c r="V81" i="12"/>
  <c r="D80" i="12"/>
  <c r="D79" i="12" s="1"/>
  <c r="F74" i="12"/>
  <c r="G74" i="12"/>
  <c r="E100" i="12" l="1"/>
  <c r="E178" i="12" s="1"/>
  <c r="F100" i="12"/>
  <c r="F178" i="12" s="1"/>
  <c r="G100" i="12"/>
  <c r="G178" i="12" s="1"/>
  <c r="D100" i="12"/>
  <c r="D178" i="12" s="1"/>
  <c r="D173" i="12" l="1"/>
  <c r="D172" i="12" s="1"/>
  <c r="V172" i="12"/>
  <c r="U172" i="12"/>
  <c r="T172" i="12"/>
  <c r="S172" i="12"/>
  <c r="R172" i="12"/>
  <c r="Q172" i="12"/>
  <c r="P172" i="12"/>
  <c r="O172" i="12"/>
  <c r="N172" i="12"/>
  <c r="M172" i="12"/>
  <c r="L172" i="12"/>
  <c r="K172" i="12"/>
  <c r="J172" i="12"/>
  <c r="I172" i="12"/>
  <c r="H172" i="12"/>
  <c r="D147" i="12"/>
  <c r="D146" i="12" s="1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E70" i="12"/>
  <c r="E98" i="12" s="1"/>
  <c r="F70" i="12"/>
  <c r="F98" i="12" s="1"/>
  <c r="G70" i="12"/>
  <c r="G98" i="12" s="1"/>
  <c r="D70" i="12"/>
  <c r="D98" i="12" s="1"/>
  <c r="G69" i="12"/>
  <c r="F69" i="12"/>
  <c r="D58" i="12"/>
  <c r="E99" i="12"/>
  <c r="F99" i="12"/>
  <c r="G99" i="12"/>
  <c r="E97" i="12" l="1"/>
  <c r="D69" i="12"/>
  <c r="E69" i="12"/>
  <c r="G97" i="12"/>
  <c r="F97" i="12"/>
  <c r="D168" i="12" l="1"/>
  <c r="E155" i="12"/>
  <c r="E154" i="12" s="1"/>
  <c r="F155" i="12"/>
  <c r="F154" i="12" s="1"/>
  <c r="G155" i="12"/>
  <c r="G154" i="12" s="1"/>
  <c r="D155" i="12"/>
  <c r="D154" i="12" s="1"/>
  <c r="E151" i="12"/>
  <c r="F151" i="12"/>
  <c r="G151" i="12"/>
  <c r="D151" i="12"/>
  <c r="H127" i="12"/>
  <c r="I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V99" i="12"/>
  <c r="V177" i="12" s="1"/>
  <c r="U99" i="12"/>
  <c r="U177" i="12" s="1"/>
  <c r="T99" i="12"/>
  <c r="T177" i="12" s="1"/>
  <c r="S99" i="12"/>
  <c r="S177" i="12" s="1"/>
  <c r="R99" i="12"/>
  <c r="R177" i="12" s="1"/>
  <c r="Q99" i="12"/>
  <c r="Q177" i="12" s="1"/>
  <c r="P99" i="12"/>
  <c r="P177" i="12" s="1"/>
  <c r="O99" i="12"/>
  <c r="O177" i="12" s="1"/>
  <c r="N99" i="12"/>
  <c r="N177" i="12" s="1"/>
  <c r="M99" i="12"/>
  <c r="M177" i="12" s="1"/>
  <c r="L99" i="12"/>
  <c r="L177" i="12" s="1"/>
  <c r="K99" i="12"/>
  <c r="K177" i="12" s="1"/>
  <c r="J99" i="12"/>
  <c r="J177" i="12" s="1"/>
  <c r="I99" i="12"/>
  <c r="I177" i="12" s="1"/>
  <c r="H99" i="12"/>
  <c r="H177" i="12" s="1"/>
  <c r="D99" i="12"/>
  <c r="D97" i="12" s="1"/>
  <c r="E31" i="12"/>
  <c r="E177" i="12" s="1"/>
  <c r="F31" i="12"/>
  <c r="F177" i="12" s="1"/>
  <c r="G31" i="12"/>
  <c r="G177" i="12" s="1"/>
  <c r="D23" i="12"/>
  <c r="D31" i="12" s="1"/>
  <c r="D177" i="12" l="1"/>
  <c r="D35" i="12"/>
  <c r="D127" i="12"/>
  <c r="D131" i="12"/>
  <c r="D130" i="12" s="1"/>
  <c r="D49" i="12"/>
  <c r="D166" i="12"/>
  <c r="D94" i="12"/>
  <c r="D64" i="12"/>
  <c r="G30" i="12"/>
  <c r="G175" i="12" s="1"/>
  <c r="E30" i="12"/>
  <c r="D30" i="12"/>
  <c r="F175" i="12" l="1"/>
  <c r="E175" i="12"/>
  <c r="H131" i="12"/>
  <c r="H130" i="12" s="1"/>
  <c r="I131" i="12"/>
  <c r="I130" i="12" s="1"/>
  <c r="J131" i="12"/>
  <c r="J130" i="12" s="1"/>
  <c r="K131" i="12"/>
  <c r="K130" i="12" s="1"/>
  <c r="L131" i="12"/>
  <c r="L130" i="12" s="1"/>
  <c r="M131" i="12"/>
  <c r="M130" i="12" s="1"/>
  <c r="N131" i="12"/>
  <c r="N130" i="12" s="1"/>
  <c r="O131" i="12"/>
  <c r="O130" i="12" s="1"/>
  <c r="P131" i="12"/>
  <c r="P130" i="12" s="1"/>
  <c r="Q131" i="12"/>
  <c r="Q130" i="12" s="1"/>
  <c r="R131" i="12"/>
  <c r="R130" i="12" s="1"/>
  <c r="S131" i="12"/>
  <c r="S130" i="12" s="1"/>
  <c r="T131" i="12"/>
  <c r="T130" i="12" s="1"/>
  <c r="U131" i="12"/>
  <c r="U130" i="12" s="1"/>
  <c r="V131" i="12"/>
  <c r="V130" i="12" s="1"/>
  <c r="H156" i="12"/>
  <c r="I156" i="12"/>
  <c r="J156" i="12"/>
  <c r="K156" i="12"/>
  <c r="L156" i="12"/>
  <c r="M156" i="12"/>
  <c r="N156" i="12"/>
  <c r="O156" i="12"/>
  <c r="P156" i="12"/>
  <c r="Q156" i="12"/>
  <c r="R156" i="12"/>
  <c r="S156" i="12"/>
  <c r="T156" i="12"/>
  <c r="U156" i="12"/>
  <c r="V156" i="12"/>
  <c r="E157" i="12"/>
  <c r="F157" i="12"/>
  <c r="G157" i="12"/>
  <c r="H157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D157" i="12"/>
  <c r="D175" i="12" l="1"/>
  <c r="H142" i="12" l="1"/>
  <c r="I142" i="12"/>
  <c r="J142" i="12"/>
  <c r="K142" i="12"/>
  <c r="L142" i="12"/>
  <c r="M142" i="12"/>
  <c r="N142" i="12"/>
  <c r="O142" i="12"/>
  <c r="P142" i="12"/>
  <c r="Q142" i="12"/>
  <c r="R142" i="12"/>
  <c r="S142" i="12"/>
  <c r="T142" i="12"/>
  <c r="U142" i="12"/>
  <c r="V142" i="12"/>
  <c r="U176" i="12" l="1"/>
  <c r="U175" i="12" s="1"/>
  <c r="U141" i="12"/>
  <c r="S176" i="12"/>
  <c r="S175" i="12" s="1"/>
  <c r="S141" i="12"/>
  <c r="Q176" i="12"/>
  <c r="Q175" i="12" s="1"/>
  <c r="Q141" i="12"/>
  <c r="O176" i="12"/>
  <c r="O175" i="12" s="1"/>
  <c r="O141" i="12"/>
  <c r="M176" i="12"/>
  <c r="M175" i="12" s="1"/>
  <c r="M141" i="12"/>
  <c r="K176" i="12"/>
  <c r="K175" i="12" s="1"/>
  <c r="K141" i="12"/>
  <c r="I176" i="12"/>
  <c r="I175" i="12" s="1"/>
  <c r="I141" i="12"/>
  <c r="V176" i="12"/>
  <c r="V175" i="12" s="1"/>
  <c r="V141" i="12"/>
  <c r="T176" i="12"/>
  <c r="T175" i="12" s="1"/>
  <c r="T141" i="12"/>
  <c r="R176" i="12"/>
  <c r="R175" i="12" s="1"/>
  <c r="R141" i="12"/>
  <c r="P176" i="12"/>
  <c r="P175" i="12" s="1"/>
  <c r="P141" i="12"/>
  <c r="N176" i="12"/>
  <c r="N175" i="12" s="1"/>
  <c r="N141" i="12"/>
  <c r="L176" i="12"/>
  <c r="L175" i="12" s="1"/>
  <c r="L141" i="12"/>
  <c r="J176" i="12"/>
  <c r="J175" i="12" s="1"/>
  <c r="J141" i="12"/>
  <c r="H176" i="12"/>
  <c r="H175" i="12" s="1"/>
  <c r="H141" i="12"/>
  <c r="F29" i="12" l="1"/>
  <c r="G29" i="12"/>
  <c r="E29" i="12"/>
  <c r="H150" i="12" l="1"/>
  <c r="I150" i="12"/>
  <c r="J150" i="12"/>
  <c r="K150" i="12"/>
  <c r="L150" i="12"/>
  <c r="M150" i="12"/>
  <c r="N150" i="12"/>
  <c r="O150" i="12"/>
  <c r="P150" i="12"/>
  <c r="Q150" i="12"/>
  <c r="R150" i="12"/>
  <c r="S150" i="12"/>
  <c r="T150" i="12"/>
  <c r="U150" i="12"/>
  <c r="V150" i="12"/>
  <c r="E150" i="12"/>
  <c r="F150" i="12"/>
  <c r="G150" i="12"/>
  <c r="D150" i="12"/>
  <c r="G21" i="12" l="1"/>
  <c r="D21" i="12"/>
  <c r="H12" i="12"/>
  <c r="H22" i="12" s="1"/>
  <c r="I12" i="12"/>
  <c r="I22" i="12" s="1"/>
  <c r="J12" i="12"/>
  <c r="J22" i="12" s="1"/>
  <c r="K12" i="12"/>
  <c r="K22" i="12" s="1"/>
  <c r="L12" i="12"/>
  <c r="L22" i="12" s="1"/>
  <c r="M12" i="12"/>
  <c r="M22" i="12" s="1"/>
  <c r="N12" i="12"/>
  <c r="N22" i="12" s="1"/>
  <c r="O12" i="12"/>
  <c r="O22" i="12" s="1"/>
  <c r="P12" i="12"/>
  <c r="P22" i="12" s="1"/>
  <c r="Q12" i="12"/>
  <c r="Q22" i="12" s="1"/>
  <c r="R12" i="12"/>
  <c r="R22" i="12" s="1"/>
  <c r="S12" i="12"/>
  <c r="S22" i="12" s="1"/>
  <c r="T12" i="12"/>
  <c r="T22" i="12" s="1"/>
  <c r="U12" i="12"/>
  <c r="U22" i="12" s="1"/>
  <c r="V12" i="12"/>
  <c r="V22" i="12" s="1"/>
  <c r="F21" i="12" l="1"/>
  <c r="E21" i="12"/>
  <c r="D29" i="12" l="1"/>
</calcChain>
</file>

<file path=xl/sharedStrings.xml><?xml version="1.0" encoding="utf-8"?>
<sst xmlns="http://schemas.openxmlformats.org/spreadsheetml/2006/main" count="444" uniqueCount="235">
  <si>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</si>
  <si>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</si>
  <si>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</si>
  <si>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</si>
  <si>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</si>
  <si>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</si>
  <si>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</si>
  <si>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</si>
  <si>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</si>
  <si>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</si>
  <si>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</si>
  <si>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</si>
  <si>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</si>
  <si>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</si>
  <si>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</si>
  <si>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</si>
  <si>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</si>
  <si>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</si>
  <si>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</si>
  <si>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</si>
  <si>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</si>
  <si>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</si>
  <si>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</si>
  <si>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</si>
  <si>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</si>
  <si>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</si>
  <si>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</si>
  <si>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</si>
  <si>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</si>
  <si>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</si>
  <si>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</si>
  <si>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</si>
  <si>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Муниципальная программа "Экологическая безопасность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</si>
  <si>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</si>
  <si>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</si>
  <si>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</si>
  <si>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</si>
  <si>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</si>
  <si>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</si>
  <si>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</si>
  <si>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</si>
  <si>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</si>
  <si>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>Региональный проект "Дорожная сеть"</t>
  </si>
  <si>
    <t xml:space="preserve">Расходы бюджета города Колы на финансовое обеспечение дорожной деятельности в рамках реализации национального проекта "Безопасные и качественные автомобильные дороги" </t>
  </si>
  <si>
    <t xml:space="preserve">Подпрограмма 4 "Формирование современной городской среды" </t>
  </si>
  <si>
    <t>Региональный проект "Формирование комфортной городской среды"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</si>
  <si>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</si>
  <si>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</si>
  <si>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</si>
  <si>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</si>
  <si>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</si>
  <si>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юридическим лицам и индивидуальным предпринимателям, осуществляющим деятельность по управлению многоквартирными домами или привлекаемым к выполнению работ в рамках задач по управлению многоквартирными домами, в целях поддержки местных инициатив, на территории городского поселения Кола Кольского района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</si>
  <si>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</si>
  <si>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</si>
  <si>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 xml:space="preserve">Подпрограмма 1 "Комплексное развитие систем коммунальной инфраструктуры города Кола" </t>
  </si>
  <si>
    <t>Развитие системы обращения с коммунальными отходами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</si>
  <si>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</si>
  <si>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</si>
  <si>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</si>
  <si>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</si>
  <si>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</si>
  <si>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</si>
  <si>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</si>
  <si>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</si>
  <si>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</si>
  <si>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</si>
  <si>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</si>
  <si>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 xml:space="preserve">Муниципальная программа "Управление муниципальными финансами города Кола" 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</si>
  <si>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</si>
  <si>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</si>
  <si>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</si>
  <si>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</si>
  <si>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</si>
  <si>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</si>
  <si>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</si>
  <si>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Выполнение работ  по оценке технического состояния ровности асфальтобетонного покрытия после проведения ремонтных работ</t>
  </si>
  <si>
    <t>Расходы бюджета города Колы на подготовку к отопительному периоду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</si>
  <si>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</si>
  <si>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</si>
  <si>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</si>
  <si>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</si>
  <si>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</si>
  <si>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</si>
  <si>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</si>
  <si>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</si>
  <si>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 xml:space="preserve">Муниципальная программа "Обеспечение первичных мер пожарной безопасности на территории городского поселения Кола Кольского района" 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</si>
  <si>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</si>
  <si>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</si>
  <si>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Снос ветхих, аварийных зданий и сооружений, незаконных построек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</si>
  <si>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</si>
  <si>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</si>
  <si>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Исполнено на 100%</t>
  </si>
  <si>
    <t xml:space="preserve">Исполнено на 100%. </t>
  </si>
  <si>
    <t>Расходы бюджета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</si>
  <si>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Муниципальная программа  "Управление муниципальным имуществом города Кола"</t>
  </si>
  <si>
    <t>Организация временного трудоустройства несовершеннолетних граждан в возрасте от 14 до 18 лет в летний период и свободное от основной учёбы время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</si>
  <si>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</si>
  <si>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</si>
  <si>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Иные межбюджетные трансферты бюджетам муниципальных образований на финансовое обеспечение дорожной деятельности в рамках реализации национального проекта "Безопасные и качественные автомобильные дороги" за счет средств дорожного фонда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</si>
  <si>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</si>
  <si>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 xml:space="preserve">Расходы бюджета города Колы на реализацию проектов по поддержке местных инициатив (Проект 1 "Ремонт входных групп и подъездов дома № 21 по улице Победы") </t>
  </si>
  <si>
    <t xml:space="preserve">Расходы бюджета города Колы на реализацию проектов по поддержке местных инициатив (Проект 2 "Ремонт входных групп и подъездов дома № 10 по улице Защитников Заполярья") </t>
  </si>
  <si>
    <t xml:space="preserve">Расходы бюджета города Колы на реализацию проектов по поддержке местных инициатив (Проект 3 "Ремонт входных групп и подъездов дома № 47 по проспекту Советский") </t>
  </si>
  <si>
    <t xml:space="preserve">Расходы бюджета города Колы на реализацию проектов по поддержке местных инициатив (Проект 4 "Ремонт входных групп и подъездов дома № 43 по проспекту Советский")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</si>
  <si>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функционирования объектов коммунальной инфраструктуры)</t>
  </si>
  <si>
    <t>Региональный проект "Жилье"</t>
  </si>
  <si>
    <t>Субсидия на обеспечение объектами коммунальной и дорожной инфраструктуры земельных участков, предоставленных на безвозмездной основе многодетным семьям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</si>
  <si>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обеспечение безаварийного содержания объектов жилищно-коммунального хозяйства города Колы)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</si>
  <si>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</si>
  <si>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1090,3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</si>
  <si>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</si>
  <si>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Исполнено на 11,3%</t>
  </si>
  <si>
    <t xml:space="preserve">Муниципальная программа "Обеспечение жильём молодых семей города Кола" </t>
  </si>
  <si>
    <t xml:space="preserve">Муниципальная программа "Управление земельными ресурсами города Кола" </t>
  </si>
  <si>
    <t xml:space="preserve">Муниципальная программа "Муниципальное управление города Кола" </t>
  </si>
  <si>
    <t>Комплекс мероприятий, направленных на повышение уровня противопожарной безопасности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</si>
  <si>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(обеспечение первичных мер пожарной безопасности в части обустройства г. Колы пожарными резервуарами)</t>
  </si>
  <si>
    <t xml:space="preserve">Муниципальная программа "Развитие и повышение качества человеческого потенциала" </t>
  </si>
  <si>
    <t xml:space="preserve">Муниципальная программа "Обеспечение комфортных условий проживания населения города Кола" </t>
  </si>
  <si>
    <t xml:space="preserve">Муниципальная программа "Обеспечение эффективного функционирования городского хозяйства" </t>
  </si>
  <si>
    <t>Исполнено на 53,4%</t>
  </si>
  <si>
    <t>Выявление, эвакуация, хранение брошенных и (или) разукомплектованных транспортных средств на территории городского поселения Кола</t>
  </si>
  <si>
    <t>Субсидии бюджетам муниципальных образований на осуществление работ по сохранению памятников Великой Отечественной войне</t>
  </si>
  <si>
    <t>Расходы бюджета города Колы на осуществление работ по сохранению памятников Великой Отечественной войны</t>
  </si>
  <si>
    <t>Расходы бюджета  города Колы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</si>
  <si>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Техническое обследование многоквартирных домов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</si>
  <si>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многоквртирных домов</t>
  </si>
  <si>
    <t>Субсидия из областного бюджета местным бюджетам на реализацию проектов по поддержке местных инициатив</t>
  </si>
  <si>
    <t>Исполнено на 60,3%</t>
  </si>
  <si>
    <t>Исполнено на 65,1%</t>
  </si>
  <si>
    <t>Субсидия из областного бюджета бюджетам муниципальных образований на обеспечение инженерной инфраструктуры земельных участков, на которых планируется реализация проектов развития индивидуального жилищного строительства, или земельных участков, предоставленных многодетным семьям и расположенных в общем или смежном с такими земельными участками кадастровом квартале</t>
  </si>
  <si>
    <t>Расходы бюджета города Колы на обеспечение инженерной инфраструктуры земельных участков, на которых планируется реализация проектов развития индивидуального жилищного строительства</t>
  </si>
  <si>
    <t>Исполнено на 48,9%</t>
  </si>
  <si>
    <t>1483,9</t>
  </si>
  <si>
    <t>1478,8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</si>
  <si>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(выявление бесхозных объектов недвижимого имущества, их оценка и признание прав муниципальной собствености)</t>
  </si>
  <si>
    <t>Исполнено на 99,5%</t>
  </si>
  <si>
    <t xml:space="preserve"> Исполнено на 17,0%. </t>
  </si>
  <si>
    <t>Исполнено на 17,0%</t>
  </si>
  <si>
    <t xml:space="preserve">за 3 квартал 2022 года 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</si>
  <si>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</si>
  <si>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 xml:space="preserve">Исполнено на 44,4%. </t>
  </si>
  <si>
    <t xml:space="preserve">Исполнено на 17,4%. </t>
  </si>
  <si>
    <t xml:space="preserve">Исполнено на 71,0%. </t>
  </si>
  <si>
    <t xml:space="preserve">Исполнено на 80,0%. </t>
  </si>
  <si>
    <t xml:space="preserve">Исполнено на 61,6%. </t>
  </si>
  <si>
    <t xml:space="preserve">Исполнено на 79,3%. </t>
  </si>
  <si>
    <t>Исполнено на 72,0%</t>
  </si>
  <si>
    <t>Исполнено на 71,4%</t>
  </si>
  <si>
    <t>Исполнено на 80,0%</t>
  </si>
  <si>
    <t>Исполнено на 70,0%</t>
  </si>
  <si>
    <t>Исполнено на 58,7%</t>
  </si>
  <si>
    <t>Исполнено на 71,3%</t>
  </si>
  <si>
    <t>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 (расходы на выполнение работ по ликвидации несанкционированных свалок в городе Кола)</t>
  </si>
  <si>
    <t>Исполнено на 86,1%</t>
  </si>
  <si>
    <t>Исполнено на 54,1%</t>
  </si>
  <si>
    <t>Исполнено на 93,6%</t>
  </si>
  <si>
    <t>Исполнено на 57,3%</t>
  </si>
  <si>
    <t>Исполнено на 41,3%</t>
  </si>
  <si>
    <t>Исполнено на 61,5%</t>
  </si>
  <si>
    <t>Исполнено на 11,8%</t>
  </si>
  <si>
    <t>Исполнено на 65,8%</t>
  </si>
  <si>
    <t>Исполнено на 75,5%</t>
  </si>
  <si>
    <t>Исполнено на 60,5%</t>
  </si>
  <si>
    <t xml:space="preserve">Исполнено на 84,8% </t>
  </si>
  <si>
    <t xml:space="preserve">Исполнено на 56,4% </t>
  </si>
  <si>
    <t>Исполнено на 6,6%</t>
  </si>
  <si>
    <t>Исполнено на 75,9%</t>
  </si>
  <si>
    <t>Исполнено на 76,0%</t>
  </si>
  <si>
    <t>Исполнено на 44,7%</t>
  </si>
  <si>
    <t>Исполнено на 58,5%</t>
  </si>
  <si>
    <t>Исполнено на 19,3%</t>
  </si>
  <si>
    <t>Благоустройство дворовых территорий</t>
  </si>
  <si>
    <t>Исполнено на 99,9%</t>
  </si>
  <si>
    <t>Исполнено на 61,1%</t>
  </si>
  <si>
    <t>Исполнено на 62,5%</t>
  </si>
  <si>
    <t>Исполнено на 72,6%</t>
  </si>
  <si>
    <t>Исполнено на 97,3%</t>
  </si>
  <si>
    <t>Исполнено на 71,7%</t>
  </si>
  <si>
    <t>Исполнено на 62,1%</t>
  </si>
  <si>
    <t>Исполнено на 79,9%</t>
  </si>
  <si>
    <t>Исполнено на 44,9%</t>
  </si>
  <si>
    <t>Исполнено на 96,5%</t>
  </si>
  <si>
    <t>Исполнено на 100,0%</t>
  </si>
  <si>
    <t>Исполнено на 64,5%</t>
  </si>
  <si>
    <t>Исполнено на 30,0%</t>
  </si>
  <si>
    <t>Исполнено на 49,8%</t>
  </si>
  <si>
    <t>Исполнено на 51,6%</t>
  </si>
  <si>
    <t>Исполнено на 40,9%</t>
  </si>
  <si>
    <t>Исполнено на 53,7%</t>
  </si>
  <si>
    <t xml:space="preserve">Исполнено на 69,5%. </t>
  </si>
  <si>
    <t xml:space="preserve">Исполнено на 61,5%. </t>
  </si>
  <si>
    <t xml:space="preserve">Исполнено на 94,1%. </t>
  </si>
  <si>
    <t xml:space="preserve">Исполнено на 61,9%. </t>
  </si>
  <si>
    <t xml:space="preserve">Исполнено на 89,4%. </t>
  </si>
  <si>
    <t xml:space="preserve">Исполнено на 89,3%. </t>
  </si>
  <si>
    <t>Исполнено на 16,7%</t>
  </si>
  <si>
    <t xml:space="preserve">Исполнено на 11,3%. </t>
  </si>
  <si>
    <t xml:space="preserve">Исполнено на 23,9%. </t>
  </si>
  <si>
    <t xml:space="preserve">Исполнено на 56,6%. </t>
  </si>
  <si>
    <t xml:space="preserve">Исполнено на 81,2%. </t>
  </si>
  <si>
    <t xml:space="preserve">Исполнено на 53,1%. </t>
  </si>
  <si>
    <t xml:space="preserve">Исполнено на 63,1%. </t>
  </si>
  <si>
    <t xml:space="preserve">Исполнено на 65,7%. </t>
  </si>
  <si>
    <t>Исполнено на 59,5%</t>
  </si>
  <si>
    <t>Исполнено на 63,8%</t>
  </si>
  <si>
    <t>Исполнено на 96,9%</t>
  </si>
  <si>
    <t>Исполнено на 74,7%</t>
  </si>
  <si>
    <t>Исполнено на 363,7%</t>
  </si>
  <si>
    <t>Исполнено на 40,1%</t>
  </si>
  <si>
    <t>Исполнено на 60,2%</t>
  </si>
  <si>
    <t>Исполнено на 83,3%</t>
  </si>
  <si>
    <t>273,1</t>
  </si>
  <si>
    <t>Исполнено на 99,7%</t>
  </si>
  <si>
    <t>Исполнено на 25,0%</t>
  </si>
  <si>
    <t>Исполнено на 61,8%</t>
  </si>
  <si>
    <t>Исполнено на 65,5%</t>
  </si>
  <si>
    <t>Исполнено на 55,6%</t>
  </si>
  <si>
    <t>Исполнено на 58,6%</t>
  </si>
  <si>
    <t xml:space="preserve"> Исполнено на 48,3%. </t>
  </si>
  <si>
    <t>Исполнено на 48,3%</t>
  </si>
  <si>
    <t xml:space="preserve">Исполнено на 0,1%. </t>
  </si>
  <si>
    <t xml:space="preserve">Исполнено на 0,01%. </t>
  </si>
  <si>
    <t xml:space="preserve">Исполнено на 82,7%. </t>
  </si>
  <si>
    <t xml:space="preserve">Исполнено на 49,8%. </t>
  </si>
  <si>
    <t xml:space="preserve">Исполнено на 29,8%. </t>
  </si>
  <si>
    <t xml:space="preserve">Исполнено на 31,3%. </t>
  </si>
  <si>
    <t xml:space="preserve">Исполнено на 57,7%. </t>
  </si>
  <si>
    <t xml:space="preserve">Исполнено на 26,2%. </t>
  </si>
  <si>
    <t>Исполнено на 58,2%</t>
  </si>
  <si>
    <t xml:space="preserve"> Исполнено на 10,4%. </t>
  </si>
  <si>
    <t>Исполнено на 10,4%</t>
  </si>
  <si>
    <t>Исполнено на 54,9%</t>
  </si>
  <si>
    <t>Исполнено на 56,3%</t>
  </si>
  <si>
    <t>Исполнено на 62,9%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</si>
</sst>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0" fillId="2" borderId="6" xfId="0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18"/>
  <sheetViews>
    <sheetView tabSelected="1" topLeftCell="A174" zoomScale="104" zoomScaleNormal="104" workbookViewId="0">
      <selection activeCell="F176" sqref="F176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8.5703125" style="2" customWidth="1"/>
    <col min="5" max="5" width="16.57031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4.42578125" style="3" customWidth="1"/>
    <col min="25" max="28" width="10.5703125" style="2" bestFit="1" customWidth="1"/>
    <col min="29" max="16384" width="9.140625" style="2"/>
  </cols>
  <sheetData>
    <row r="1" spans="1:24" ht="18.75" x14ac:dyDescent="0.3">
      <c r="A1" s="103" t="s">
        <v>3</v>
      </c>
      <c r="B1" s="103"/>
      <c r="C1" s="103"/>
      <c r="D1" s="103"/>
      <c r="E1" s="103"/>
      <c r="F1" s="103"/>
      <c r="G1" s="103"/>
    </row>
    <row r="2" spans="1:24" ht="18.75" x14ac:dyDescent="0.3">
      <c r="A2" s="103" t="s">
        <v>2</v>
      </c>
      <c r="B2" s="103"/>
      <c r="C2" s="103"/>
      <c r="D2" s="103"/>
      <c r="E2" s="103"/>
      <c r="F2" s="103"/>
      <c r="G2" s="103"/>
    </row>
    <row r="3" spans="1:24" ht="18.75" x14ac:dyDescent="0.3">
      <c r="A3" s="103" t="s">
        <v>74</v>
      </c>
      <c r="B3" s="103"/>
      <c r="C3" s="103"/>
      <c r="D3" s="103"/>
      <c r="E3" s="103"/>
      <c r="F3" s="103"/>
      <c r="G3" s="103"/>
    </row>
    <row r="4" spans="1:24" ht="18.75" x14ac:dyDescent="0.3">
      <c r="A4" s="103" t="s">
        <v>139</v>
      </c>
      <c r="B4" s="103"/>
      <c r="C4" s="103"/>
      <c r="D4" s="103"/>
      <c r="E4" s="103"/>
      <c r="F4" s="103"/>
      <c r="G4" s="103"/>
    </row>
    <row r="5" spans="1:24" x14ac:dyDescent="0.25">
      <c r="A5" s="4"/>
      <c r="X5" s="5" t="s">
        <v>15</v>
      </c>
    </row>
    <row r="6" spans="1:24" ht="15.75" customHeight="1" x14ac:dyDescent="0.25">
      <c r="A6" s="104" t="s">
        <v>1</v>
      </c>
      <c r="B6" s="63" t="s">
        <v>4</v>
      </c>
      <c r="C6" s="63" t="s">
        <v>0</v>
      </c>
      <c r="D6" s="60" t="s">
        <v>5</v>
      </c>
      <c r="E6" s="63" t="s">
        <v>6</v>
      </c>
      <c r="F6" s="104" t="s">
        <v>7</v>
      </c>
      <c r="G6" s="10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6" t="s">
        <v>19</v>
      </c>
      <c r="X6" s="106"/>
    </row>
    <row r="7" spans="1:24" ht="60.75" customHeight="1" x14ac:dyDescent="0.25">
      <c r="A7" s="104"/>
      <c r="B7" s="63"/>
      <c r="C7" s="63"/>
      <c r="D7" s="105"/>
      <c r="E7" s="63"/>
      <c r="F7" s="43" t="s">
        <v>9</v>
      </c>
      <c r="G7" s="43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6"/>
      <c r="X7" s="106"/>
    </row>
    <row r="8" spans="1:24" ht="24.75" customHeight="1" x14ac:dyDescent="0.25">
      <c r="A8" s="43">
        <v>1</v>
      </c>
      <c r="B8" s="63" t="s">
        <v>117</v>
      </c>
      <c r="C8" s="63"/>
      <c r="D8" s="63"/>
      <c r="E8" s="63"/>
      <c r="F8" s="63"/>
      <c r="G8" s="63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4" ht="32.25" customHeight="1" x14ac:dyDescent="0.25">
      <c r="A9" s="6"/>
      <c r="B9" s="63" t="s">
        <v>23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4" ht="52.5" customHeight="1" x14ac:dyDescent="0.25">
      <c r="A10" s="7"/>
      <c r="B10" s="51" t="s">
        <v>16</v>
      </c>
      <c r="C10" s="51" t="s">
        <v>24</v>
      </c>
      <c r="D10" s="1">
        <v>75</v>
      </c>
      <c r="E10" s="1">
        <v>75</v>
      </c>
      <c r="F10" s="1">
        <v>75</v>
      </c>
      <c r="G10" s="1">
        <v>75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9" t="s">
        <v>91</v>
      </c>
      <c r="X10" s="59"/>
    </row>
    <row r="11" spans="1:24" ht="42" customHeight="1" x14ac:dyDescent="0.25">
      <c r="A11" s="65"/>
      <c r="B11" s="60" t="s">
        <v>14</v>
      </c>
      <c r="C11" s="43" t="s">
        <v>13</v>
      </c>
      <c r="D11" s="27">
        <f>D12</f>
        <v>75</v>
      </c>
      <c r="E11" s="27">
        <f t="shared" ref="E11:G11" si="0">E12</f>
        <v>75</v>
      </c>
      <c r="F11" s="27">
        <f t="shared" si="0"/>
        <v>75</v>
      </c>
      <c r="G11" s="27">
        <f t="shared" si="0"/>
        <v>75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68" t="s">
        <v>91</v>
      </c>
      <c r="X11" s="68"/>
    </row>
    <row r="12" spans="1:24" ht="48" customHeight="1" x14ac:dyDescent="0.25">
      <c r="A12" s="66"/>
      <c r="B12" s="61"/>
      <c r="C12" s="51" t="s">
        <v>24</v>
      </c>
      <c r="D12" s="1">
        <f>D10</f>
        <v>75</v>
      </c>
      <c r="E12" s="1">
        <f t="shared" ref="E12:G12" si="1">E10</f>
        <v>75</v>
      </c>
      <c r="F12" s="1">
        <f t="shared" si="1"/>
        <v>75</v>
      </c>
      <c r="G12" s="1">
        <f t="shared" si="1"/>
        <v>75</v>
      </c>
      <c r="H12" s="1" t="e">
        <f>H10+#REF!+#REF!+#REF!+#REF!+#REF!+#REF!</f>
        <v>#REF!</v>
      </c>
      <c r="I12" s="1" t="e">
        <f>I10+#REF!+#REF!+#REF!+#REF!+#REF!+#REF!</f>
        <v>#REF!</v>
      </c>
      <c r="J12" s="1" t="e">
        <f>J10+#REF!+#REF!+#REF!+#REF!+#REF!+#REF!</f>
        <v>#REF!</v>
      </c>
      <c r="K12" s="1" t="e">
        <f>K10+#REF!+#REF!+#REF!+#REF!+#REF!+#REF!</f>
        <v>#REF!</v>
      </c>
      <c r="L12" s="1" t="e">
        <f>L10+#REF!+#REF!+#REF!+#REF!+#REF!+#REF!</f>
        <v>#REF!</v>
      </c>
      <c r="M12" s="1" t="e">
        <f>M10+#REF!+#REF!+#REF!+#REF!+#REF!+#REF!</f>
        <v>#REF!</v>
      </c>
      <c r="N12" s="1" t="e">
        <f>N10+#REF!+#REF!+#REF!+#REF!+#REF!+#REF!</f>
        <v>#REF!</v>
      </c>
      <c r="O12" s="1" t="e">
        <f>O10+#REF!+#REF!+#REF!+#REF!+#REF!+#REF!</f>
        <v>#REF!</v>
      </c>
      <c r="P12" s="1" t="e">
        <f>P10+#REF!+#REF!+#REF!+#REF!+#REF!+#REF!</f>
        <v>#REF!</v>
      </c>
      <c r="Q12" s="1" t="e">
        <f>Q10+#REF!+#REF!+#REF!+#REF!+#REF!+#REF!</f>
        <v>#REF!</v>
      </c>
      <c r="R12" s="1" t="e">
        <f>R10+#REF!+#REF!+#REF!+#REF!+#REF!+#REF!</f>
        <v>#REF!</v>
      </c>
      <c r="S12" s="1" t="e">
        <f>S10+#REF!+#REF!+#REF!+#REF!+#REF!+#REF!</f>
        <v>#REF!</v>
      </c>
      <c r="T12" s="1" t="e">
        <f>T10+#REF!+#REF!+#REF!+#REF!+#REF!+#REF!</f>
        <v>#REF!</v>
      </c>
      <c r="U12" s="1" t="e">
        <f>U10+#REF!+#REF!+#REF!+#REF!+#REF!+#REF!</f>
        <v>#REF!</v>
      </c>
      <c r="V12" s="1" t="e">
        <f>V10+#REF!+#REF!+#REF!+#REF!+#REF!+#REF!</f>
        <v>#REF!</v>
      </c>
      <c r="W12" s="59" t="s">
        <v>91</v>
      </c>
      <c r="X12" s="59"/>
    </row>
    <row r="13" spans="1:24" ht="32.25" customHeight="1" x14ac:dyDescent="0.25">
      <c r="A13" s="8"/>
      <c r="B13" s="63" t="s">
        <v>25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87" customHeight="1" x14ac:dyDescent="0.25">
      <c r="A14" s="7"/>
      <c r="B14" s="51" t="s">
        <v>86</v>
      </c>
      <c r="C14" s="51" t="s">
        <v>24</v>
      </c>
      <c r="D14" s="1">
        <v>660</v>
      </c>
      <c r="E14" s="1">
        <v>660</v>
      </c>
      <c r="F14" s="1">
        <v>352.4</v>
      </c>
      <c r="G14" s="1">
        <v>292.8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59" t="s">
        <v>141</v>
      </c>
      <c r="X14" s="59"/>
    </row>
    <row r="15" spans="1:24" ht="96.75" customHeight="1" x14ac:dyDescent="0.25">
      <c r="A15" s="7"/>
      <c r="B15" s="51" t="s">
        <v>87</v>
      </c>
      <c r="C15" s="51" t="s">
        <v>24</v>
      </c>
      <c r="D15" s="1">
        <v>290</v>
      </c>
      <c r="E15" s="1">
        <v>290</v>
      </c>
      <c r="F15" s="1">
        <v>290</v>
      </c>
      <c r="G15" s="1">
        <v>290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59" t="s">
        <v>92</v>
      </c>
      <c r="X15" s="59"/>
    </row>
    <row r="16" spans="1:24" ht="109.5" customHeight="1" x14ac:dyDescent="0.25">
      <c r="A16" s="7"/>
      <c r="B16" s="51" t="s">
        <v>140</v>
      </c>
      <c r="C16" s="51" t="s">
        <v>24</v>
      </c>
      <c r="D16" s="1">
        <f>180+66</f>
        <v>246</v>
      </c>
      <c r="E16" s="1">
        <f>180+66</f>
        <v>246</v>
      </c>
      <c r="F16" s="1">
        <v>42.8</v>
      </c>
      <c r="G16" s="1">
        <v>42.8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59" t="s">
        <v>142</v>
      </c>
      <c r="X16" s="59"/>
    </row>
    <row r="17" spans="1:24" ht="87" customHeight="1" x14ac:dyDescent="0.25">
      <c r="A17" s="7"/>
      <c r="B17" s="51" t="s">
        <v>26</v>
      </c>
      <c r="C17" s="51" t="s">
        <v>24</v>
      </c>
      <c r="D17" s="1">
        <v>7811.1</v>
      </c>
      <c r="E17" s="1">
        <v>7811.1</v>
      </c>
      <c r="F17" s="1">
        <v>5545.7</v>
      </c>
      <c r="G17" s="1">
        <v>5545.7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59" t="s">
        <v>143</v>
      </c>
      <c r="X17" s="59"/>
    </row>
    <row r="18" spans="1:24" ht="104.25" customHeight="1" x14ac:dyDescent="0.25">
      <c r="A18" s="7"/>
      <c r="B18" s="51" t="s">
        <v>27</v>
      </c>
      <c r="C18" s="51" t="s">
        <v>30</v>
      </c>
      <c r="D18" s="1">
        <v>979.1</v>
      </c>
      <c r="E18" s="1">
        <v>979.1</v>
      </c>
      <c r="F18" s="1">
        <v>783.3</v>
      </c>
      <c r="G18" s="1">
        <v>783.3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9" t="s">
        <v>144</v>
      </c>
      <c r="X18" s="59"/>
    </row>
    <row r="19" spans="1:24" ht="105" customHeight="1" x14ac:dyDescent="0.25">
      <c r="A19" s="7"/>
      <c r="B19" s="51" t="s">
        <v>28</v>
      </c>
      <c r="C19" s="51" t="s">
        <v>24</v>
      </c>
      <c r="D19" s="1">
        <v>51.6</v>
      </c>
      <c r="E19" s="1">
        <v>51.6</v>
      </c>
      <c r="F19" s="1">
        <v>31.8</v>
      </c>
      <c r="G19" s="1">
        <v>31.8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59" t="s">
        <v>145</v>
      </c>
      <c r="X19" s="59"/>
    </row>
    <row r="20" spans="1:24" ht="87" customHeight="1" x14ac:dyDescent="0.25">
      <c r="A20" s="7"/>
      <c r="B20" s="51" t="s">
        <v>29</v>
      </c>
      <c r="C20" s="51" t="s">
        <v>24</v>
      </c>
      <c r="D20" s="1">
        <v>3285.8</v>
      </c>
      <c r="E20" s="1">
        <v>3285.8</v>
      </c>
      <c r="F20" s="1">
        <v>2606.6</v>
      </c>
      <c r="G20" s="1">
        <v>2606.6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59" t="s">
        <v>146</v>
      </c>
      <c r="X20" s="59"/>
    </row>
    <row r="21" spans="1:24" ht="31.5" customHeight="1" x14ac:dyDescent="0.25">
      <c r="A21" s="109"/>
      <c r="B21" s="63" t="s">
        <v>11</v>
      </c>
      <c r="C21" s="43" t="s">
        <v>13</v>
      </c>
      <c r="D21" s="27">
        <f>D22+D23</f>
        <v>13323.6</v>
      </c>
      <c r="E21" s="27">
        <f t="shared" ref="E21:G21" si="2">E22+E23</f>
        <v>13323.6</v>
      </c>
      <c r="F21" s="27">
        <f t="shared" si="2"/>
        <v>9652.5999999999985</v>
      </c>
      <c r="G21" s="27">
        <f t="shared" si="2"/>
        <v>9592.9999999999982</v>
      </c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68" t="s">
        <v>147</v>
      </c>
      <c r="X21" s="68"/>
    </row>
    <row r="22" spans="1:24" ht="55.5" customHeight="1" x14ac:dyDescent="0.25">
      <c r="A22" s="109"/>
      <c r="B22" s="107"/>
      <c r="C22" s="51" t="s">
        <v>24</v>
      </c>
      <c r="D22" s="1">
        <f>D14+D15+D16+D17+D19+D20</f>
        <v>12344.5</v>
      </c>
      <c r="E22" s="1">
        <f t="shared" ref="E22:G22" si="3">E14+E15+E16+E17+E19+E20</f>
        <v>12344.5</v>
      </c>
      <c r="F22" s="1">
        <f t="shared" si="3"/>
        <v>8869.2999999999993</v>
      </c>
      <c r="G22" s="1">
        <f t="shared" si="3"/>
        <v>8809.6999999999989</v>
      </c>
      <c r="H22" s="1" t="e">
        <f>#REF!+#REF!+#REF!+H11+H12+#REF!+#REF!</f>
        <v>#REF!</v>
      </c>
      <c r="I22" s="1" t="e">
        <f>#REF!+#REF!+#REF!+I11+I12+#REF!+#REF!</f>
        <v>#REF!</v>
      </c>
      <c r="J22" s="1" t="e">
        <f>#REF!+#REF!+#REF!+J11+J12+#REF!+#REF!</f>
        <v>#REF!</v>
      </c>
      <c r="K22" s="1" t="e">
        <f>#REF!+#REF!+#REF!+K11+K12+#REF!+#REF!</f>
        <v>#REF!</v>
      </c>
      <c r="L22" s="1" t="e">
        <f>#REF!+#REF!+#REF!+L11+L12+#REF!+#REF!</f>
        <v>#REF!</v>
      </c>
      <c r="M22" s="1" t="e">
        <f>#REF!+#REF!+#REF!+M11+M12+#REF!+#REF!</f>
        <v>#REF!</v>
      </c>
      <c r="N22" s="1" t="e">
        <f>#REF!+#REF!+#REF!+N11+N12+#REF!+#REF!</f>
        <v>#REF!</v>
      </c>
      <c r="O22" s="1" t="e">
        <f>#REF!+#REF!+#REF!+O11+O12+#REF!+#REF!</f>
        <v>#REF!</v>
      </c>
      <c r="P22" s="1" t="e">
        <f>#REF!+#REF!+#REF!+P11+P12+#REF!+#REF!</f>
        <v>#REF!</v>
      </c>
      <c r="Q22" s="1" t="e">
        <f>#REF!+#REF!+#REF!+Q11+Q12+#REF!+#REF!</f>
        <v>#REF!</v>
      </c>
      <c r="R22" s="1" t="e">
        <f>#REF!+#REF!+#REF!+R11+R12+#REF!+#REF!</f>
        <v>#REF!</v>
      </c>
      <c r="S22" s="1" t="e">
        <f>#REF!+#REF!+#REF!+S11+S12+#REF!+#REF!</f>
        <v>#REF!</v>
      </c>
      <c r="T22" s="1" t="e">
        <f>#REF!+#REF!+#REF!+T11+T12+#REF!+#REF!</f>
        <v>#REF!</v>
      </c>
      <c r="U22" s="1" t="e">
        <f>#REF!+#REF!+#REF!+U11+U12+#REF!+#REF!</f>
        <v>#REF!</v>
      </c>
      <c r="V22" s="1" t="e">
        <f>#REF!+#REF!+#REF!+V11+V12+#REF!+#REF!</f>
        <v>#REF!</v>
      </c>
      <c r="W22" s="59" t="s">
        <v>148</v>
      </c>
      <c r="X22" s="59"/>
    </row>
    <row r="23" spans="1:24" ht="47.25" x14ac:dyDescent="0.25">
      <c r="A23" s="109"/>
      <c r="B23" s="107"/>
      <c r="C23" s="51" t="s">
        <v>12</v>
      </c>
      <c r="D23" s="1">
        <f>D18</f>
        <v>979.1</v>
      </c>
      <c r="E23" s="1">
        <f t="shared" ref="E23:G23" si="4">E18</f>
        <v>979.1</v>
      </c>
      <c r="F23" s="1">
        <f t="shared" si="4"/>
        <v>783.3</v>
      </c>
      <c r="G23" s="1">
        <f t="shared" si="4"/>
        <v>783.3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9" t="s">
        <v>149</v>
      </c>
      <c r="X23" s="59"/>
    </row>
    <row r="24" spans="1:24" s="10" customFormat="1" ht="32.25" customHeight="1" x14ac:dyDescent="0.25">
      <c r="A24" s="9"/>
      <c r="B24" s="63" t="s">
        <v>31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</row>
    <row r="25" spans="1:24" s="10" customFormat="1" ht="87" customHeight="1" x14ac:dyDescent="0.25">
      <c r="A25" s="7"/>
      <c r="B25" s="51" t="s">
        <v>79</v>
      </c>
      <c r="C25" s="51" t="s">
        <v>24</v>
      </c>
      <c r="D25" s="1">
        <v>30</v>
      </c>
      <c r="E25" s="1">
        <v>30</v>
      </c>
      <c r="F25" s="1">
        <v>0</v>
      </c>
      <c r="G25" s="1">
        <v>0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59" t="s">
        <v>21</v>
      </c>
      <c r="X25" s="59"/>
    </row>
    <row r="26" spans="1:24" s="10" customFormat="1" ht="82.5" customHeight="1" x14ac:dyDescent="0.25">
      <c r="A26" s="7"/>
      <c r="B26" s="51" t="s">
        <v>95</v>
      </c>
      <c r="C26" s="51" t="s">
        <v>24</v>
      </c>
      <c r="D26" s="1">
        <v>156.4</v>
      </c>
      <c r="E26" s="1">
        <v>156.4</v>
      </c>
      <c r="F26" s="1">
        <v>115.4</v>
      </c>
      <c r="G26" s="1">
        <v>109.5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59" t="s">
        <v>150</v>
      </c>
      <c r="X26" s="59"/>
    </row>
    <row r="27" spans="1:24" ht="37.5" customHeight="1" x14ac:dyDescent="0.25">
      <c r="A27" s="109"/>
      <c r="B27" s="63" t="s">
        <v>14</v>
      </c>
      <c r="C27" s="43" t="s">
        <v>13</v>
      </c>
      <c r="D27" s="27">
        <f>D28</f>
        <v>186.4</v>
      </c>
      <c r="E27" s="27">
        <f t="shared" ref="E27:F27" si="5">E28</f>
        <v>186.4</v>
      </c>
      <c r="F27" s="27">
        <f t="shared" si="5"/>
        <v>115.4</v>
      </c>
      <c r="G27" s="27">
        <f>G28</f>
        <v>109.5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68" t="s">
        <v>151</v>
      </c>
      <c r="X27" s="68"/>
    </row>
    <row r="28" spans="1:24" ht="38.25" customHeight="1" x14ac:dyDescent="0.25">
      <c r="A28" s="109"/>
      <c r="B28" s="107"/>
      <c r="C28" s="51" t="s">
        <v>24</v>
      </c>
      <c r="D28" s="1">
        <f>D25+D26</f>
        <v>186.4</v>
      </c>
      <c r="E28" s="1">
        <f t="shared" ref="E28:G28" si="6">E25+E26</f>
        <v>186.4</v>
      </c>
      <c r="F28" s="1">
        <f t="shared" si="6"/>
        <v>115.4</v>
      </c>
      <c r="G28" s="1">
        <f t="shared" si="6"/>
        <v>109.5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59" t="s">
        <v>151</v>
      </c>
      <c r="X28" s="59"/>
    </row>
    <row r="29" spans="1:24" ht="30.75" customHeight="1" x14ac:dyDescent="0.25">
      <c r="A29" s="65"/>
      <c r="B29" s="60" t="s">
        <v>11</v>
      </c>
      <c r="C29" s="57" t="s">
        <v>13</v>
      </c>
      <c r="D29" s="58">
        <f>D30+D31</f>
        <v>13585</v>
      </c>
      <c r="E29" s="58">
        <f t="shared" ref="E29:G29" si="7">E30+E31</f>
        <v>13585</v>
      </c>
      <c r="F29" s="58">
        <f t="shared" si="7"/>
        <v>9842.8999999999978</v>
      </c>
      <c r="G29" s="58">
        <f t="shared" si="7"/>
        <v>9777.4999999999982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68" t="s">
        <v>147</v>
      </c>
      <c r="X29" s="59"/>
    </row>
    <row r="30" spans="1:24" ht="56.25" customHeight="1" x14ac:dyDescent="0.25">
      <c r="A30" s="66"/>
      <c r="B30" s="61"/>
      <c r="C30" s="51" t="s">
        <v>24</v>
      </c>
      <c r="D30" s="1">
        <f>D12+D22+D28</f>
        <v>12605.9</v>
      </c>
      <c r="E30" s="1">
        <f>E12+E22+E28</f>
        <v>12605.9</v>
      </c>
      <c r="F30" s="1">
        <f>F12+F22+F28-0.1</f>
        <v>9059.5999999999985</v>
      </c>
      <c r="G30" s="1">
        <f>G12+G22+G28</f>
        <v>8994.1999999999989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9" t="s">
        <v>152</v>
      </c>
      <c r="X30" s="59"/>
    </row>
    <row r="31" spans="1:24" ht="47.25" x14ac:dyDescent="0.25">
      <c r="A31" s="66"/>
      <c r="B31" s="61"/>
      <c r="C31" s="51" t="s">
        <v>12</v>
      </c>
      <c r="D31" s="1">
        <f>D23</f>
        <v>979.1</v>
      </c>
      <c r="E31" s="1">
        <f>E23</f>
        <v>979.1</v>
      </c>
      <c r="F31" s="1">
        <f>F23</f>
        <v>783.3</v>
      </c>
      <c r="G31" s="1">
        <f>G23</f>
        <v>783.3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9" t="s">
        <v>149</v>
      </c>
      <c r="X31" s="59"/>
    </row>
    <row r="32" spans="1:24" s="10" customFormat="1" ht="24.75" customHeight="1" x14ac:dyDescent="0.25">
      <c r="A32" s="43">
        <v>2</v>
      </c>
      <c r="B32" s="63" t="s">
        <v>32</v>
      </c>
      <c r="C32" s="63"/>
      <c r="D32" s="63"/>
      <c r="E32" s="63"/>
      <c r="F32" s="63"/>
      <c r="G32" s="63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</row>
    <row r="33" spans="1:24" ht="68.25" customHeight="1" x14ac:dyDescent="0.25">
      <c r="A33" s="7"/>
      <c r="B33" s="51" t="s">
        <v>33</v>
      </c>
      <c r="C33" s="51" t="s">
        <v>24</v>
      </c>
      <c r="D33" s="1">
        <v>1011.6</v>
      </c>
      <c r="E33" s="1">
        <v>1011.6</v>
      </c>
      <c r="F33" s="1">
        <v>1011.6</v>
      </c>
      <c r="G33" s="1">
        <v>1011.6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59" t="s">
        <v>91</v>
      </c>
      <c r="X33" s="59"/>
    </row>
    <row r="34" spans="1:24" ht="128.25" customHeight="1" x14ac:dyDescent="0.25">
      <c r="A34" s="7"/>
      <c r="B34" s="51" t="s">
        <v>153</v>
      </c>
      <c r="C34" s="51" t="s">
        <v>24</v>
      </c>
      <c r="D34" s="1">
        <v>1170</v>
      </c>
      <c r="E34" s="1">
        <v>1170</v>
      </c>
      <c r="F34" s="1">
        <v>0</v>
      </c>
      <c r="G34" s="1">
        <v>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59" t="s">
        <v>21</v>
      </c>
      <c r="X34" s="59"/>
    </row>
    <row r="35" spans="1:24" ht="33" customHeight="1" x14ac:dyDescent="0.25">
      <c r="A35" s="109"/>
      <c r="B35" s="63" t="s">
        <v>11</v>
      </c>
      <c r="C35" s="43" t="s">
        <v>13</v>
      </c>
      <c r="D35" s="27">
        <f>D36</f>
        <v>2181.6</v>
      </c>
      <c r="E35" s="27">
        <f t="shared" ref="E35:G35" si="8">E36</f>
        <v>2181.6</v>
      </c>
      <c r="F35" s="27">
        <f t="shared" si="8"/>
        <v>1011.6</v>
      </c>
      <c r="G35" s="27">
        <f t="shared" si="8"/>
        <v>1011.6</v>
      </c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68" t="s">
        <v>91</v>
      </c>
      <c r="X35" s="59"/>
    </row>
    <row r="36" spans="1:24" ht="47.25" customHeight="1" x14ac:dyDescent="0.25">
      <c r="A36" s="109"/>
      <c r="B36" s="107"/>
      <c r="C36" s="51" t="s">
        <v>24</v>
      </c>
      <c r="D36" s="1">
        <f>D33+D34</f>
        <v>2181.6</v>
      </c>
      <c r="E36" s="1">
        <f t="shared" ref="E36:G36" si="9">E33+E34</f>
        <v>2181.6</v>
      </c>
      <c r="F36" s="1">
        <f t="shared" si="9"/>
        <v>1011.6</v>
      </c>
      <c r="G36" s="1">
        <f t="shared" si="9"/>
        <v>1011.6</v>
      </c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9" t="s">
        <v>91</v>
      </c>
      <c r="X36" s="59"/>
    </row>
    <row r="37" spans="1:24" ht="24.75" customHeight="1" x14ac:dyDescent="0.25">
      <c r="A37" s="43">
        <v>3</v>
      </c>
      <c r="B37" s="63" t="s">
        <v>118</v>
      </c>
      <c r="C37" s="63"/>
      <c r="D37" s="63"/>
      <c r="E37" s="63"/>
      <c r="F37" s="63"/>
      <c r="G37" s="63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</row>
    <row r="38" spans="1:24" ht="32.25" customHeight="1" x14ac:dyDescent="0.25">
      <c r="A38" s="63" t="s">
        <v>97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</row>
    <row r="39" spans="1:24" ht="52.5" customHeight="1" x14ac:dyDescent="0.25">
      <c r="A39" s="50"/>
      <c r="B39" s="51" t="s">
        <v>88</v>
      </c>
      <c r="C39" s="51" t="s">
        <v>24</v>
      </c>
      <c r="D39" s="1">
        <v>350</v>
      </c>
      <c r="E39" s="1">
        <v>350</v>
      </c>
      <c r="F39" s="1">
        <v>0</v>
      </c>
      <c r="G39" s="1">
        <v>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59" t="s">
        <v>21</v>
      </c>
      <c r="X39" s="59"/>
    </row>
    <row r="40" spans="1:24" ht="54" customHeight="1" x14ac:dyDescent="0.25">
      <c r="A40" s="50"/>
      <c r="B40" s="51" t="s">
        <v>34</v>
      </c>
      <c r="C40" s="51" t="s">
        <v>24</v>
      </c>
      <c r="D40" s="1">
        <v>16779</v>
      </c>
      <c r="E40" s="1">
        <v>16779</v>
      </c>
      <c r="F40" s="1">
        <v>14439</v>
      </c>
      <c r="G40" s="1">
        <v>14439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59" t="s">
        <v>154</v>
      </c>
      <c r="X40" s="59"/>
    </row>
    <row r="41" spans="1:24" ht="54.75" customHeight="1" x14ac:dyDescent="0.25">
      <c r="A41" s="50"/>
      <c r="B41" s="51" t="s">
        <v>35</v>
      </c>
      <c r="C41" s="51" t="s">
        <v>24</v>
      </c>
      <c r="D41" s="1">
        <v>801.4</v>
      </c>
      <c r="E41" s="1">
        <v>801.4</v>
      </c>
      <c r="F41" s="1">
        <v>455.2</v>
      </c>
      <c r="G41" s="1">
        <v>433.7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59" t="s">
        <v>155</v>
      </c>
      <c r="X41" s="59"/>
    </row>
    <row r="42" spans="1:24" ht="52.5" customHeight="1" x14ac:dyDescent="0.25">
      <c r="A42" s="50"/>
      <c r="B42" s="51" t="s">
        <v>36</v>
      </c>
      <c r="C42" s="51" t="s">
        <v>24</v>
      </c>
      <c r="D42" s="1">
        <v>320.39999999999998</v>
      </c>
      <c r="E42" s="1">
        <v>320.39999999999998</v>
      </c>
      <c r="F42" s="1">
        <v>300</v>
      </c>
      <c r="G42" s="1">
        <v>300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59" t="s">
        <v>156</v>
      </c>
      <c r="X42" s="59"/>
    </row>
    <row r="43" spans="1:24" ht="48.75" customHeight="1" x14ac:dyDescent="0.25">
      <c r="A43" s="50"/>
      <c r="B43" s="51" t="s">
        <v>37</v>
      </c>
      <c r="C43" s="51" t="s">
        <v>24</v>
      </c>
      <c r="D43" s="1">
        <v>6767.5</v>
      </c>
      <c r="E43" s="1">
        <v>6767.5</v>
      </c>
      <c r="F43" s="1">
        <v>3955.1</v>
      </c>
      <c r="G43" s="1">
        <v>3880.7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59" t="s">
        <v>157</v>
      </c>
      <c r="X43" s="59"/>
    </row>
    <row r="44" spans="1:24" ht="87" customHeight="1" x14ac:dyDescent="0.25">
      <c r="A44" s="47"/>
      <c r="B44" s="26" t="s">
        <v>38</v>
      </c>
      <c r="C44" s="51" t="s">
        <v>12</v>
      </c>
      <c r="D44" s="1">
        <v>1787.1</v>
      </c>
      <c r="E44" s="1">
        <v>1787.1</v>
      </c>
      <c r="F44" s="1">
        <v>737.8</v>
      </c>
      <c r="G44" s="1">
        <v>737.8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59" t="s">
        <v>158</v>
      </c>
      <c r="X44" s="59"/>
    </row>
    <row r="45" spans="1:24" ht="131.25" customHeight="1" x14ac:dyDescent="0.25">
      <c r="A45" s="47"/>
      <c r="B45" s="26" t="s">
        <v>96</v>
      </c>
      <c r="C45" s="51" t="s">
        <v>80</v>
      </c>
      <c r="D45" s="1">
        <v>35291.300000000003</v>
      </c>
      <c r="E45" s="1">
        <v>35291.300000000003</v>
      </c>
      <c r="F45" s="1">
        <v>21720.7</v>
      </c>
      <c r="G45" s="1">
        <v>21720.6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59" t="s">
        <v>159</v>
      </c>
      <c r="X45" s="59"/>
    </row>
    <row r="46" spans="1:24" ht="84" customHeight="1" x14ac:dyDescent="0.25">
      <c r="A46" s="47"/>
      <c r="B46" s="26" t="s">
        <v>121</v>
      </c>
      <c r="C46" s="51" t="s">
        <v>24</v>
      </c>
      <c r="D46" s="1">
        <v>200</v>
      </c>
      <c r="E46" s="1">
        <v>200</v>
      </c>
      <c r="F46" s="1">
        <v>23.5</v>
      </c>
      <c r="G46" s="1">
        <v>23.5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59" t="s">
        <v>160</v>
      </c>
      <c r="X46" s="59"/>
    </row>
    <row r="47" spans="1:24" ht="84" customHeight="1" x14ac:dyDescent="0.25">
      <c r="A47" s="47"/>
      <c r="B47" s="26" t="s">
        <v>122</v>
      </c>
      <c r="C47" s="51" t="s">
        <v>12</v>
      </c>
      <c r="D47" s="1">
        <v>786.6</v>
      </c>
      <c r="E47" s="1">
        <v>786.6</v>
      </c>
      <c r="F47" s="1">
        <v>0</v>
      </c>
      <c r="G47" s="1">
        <v>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59" t="s">
        <v>21</v>
      </c>
      <c r="X47" s="59"/>
    </row>
    <row r="48" spans="1:24" ht="84" customHeight="1" x14ac:dyDescent="0.25">
      <c r="A48" s="47"/>
      <c r="B48" s="26" t="s">
        <v>123</v>
      </c>
      <c r="C48" s="51" t="s">
        <v>24</v>
      </c>
      <c r="D48" s="1">
        <v>41.4</v>
      </c>
      <c r="E48" s="1">
        <v>41.4</v>
      </c>
      <c r="F48" s="1">
        <v>0</v>
      </c>
      <c r="G48" s="1">
        <v>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59" t="s">
        <v>21</v>
      </c>
      <c r="X48" s="59"/>
    </row>
    <row r="49" spans="1:24" ht="36" customHeight="1" x14ac:dyDescent="0.25">
      <c r="A49" s="65"/>
      <c r="B49" s="60" t="s">
        <v>14</v>
      </c>
      <c r="C49" s="43" t="s">
        <v>13</v>
      </c>
      <c r="D49" s="27">
        <f>D50+D52+D51</f>
        <v>63124.800000000003</v>
      </c>
      <c r="E49" s="27">
        <f t="shared" ref="E49:G49" si="10">E50+E52+E51</f>
        <v>63124.800000000003</v>
      </c>
      <c r="F49" s="27">
        <f t="shared" si="10"/>
        <v>41631.399999999994</v>
      </c>
      <c r="G49" s="27">
        <f t="shared" si="10"/>
        <v>41535.399999999994</v>
      </c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68" t="s">
        <v>161</v>
      </c>
      <c r="X49" s="59"/>
    </row>
    <row r="50" spans="1:24" ht="39" customHeight="1" x14ac:dyDescent="0.25">
      <c r="A50" s="66"/>
      <c r="B50" s="61"/>
      <c r="C50" s="51" t="s">
        <v>24</v>
      </c>
      <c r="D50" s="1">
        <f>D39+D40+D41+D42+D43+D46+D48+0.1</f>
        <v>25259.800000000003</v>
      </c>
      <c r="E50" s="1">
        <f>E39+E40+E41+E42+E43+E46+E48+0.1</f>
        <v>25259.800000000003</v>
      </c>
      <c r="F50" s="1">
        <f>F39+F40+F41+F42+F43+F46+F48+0.1</f>
        <v>19172.899999999998</v>
      </c>
      <c r="G50" s="1">
        <f>G39+G40+G41+G42+G43+G46+G48+0.1</f>
        <v>19077</v>
      </c>
      <c r="H50" s="1">
        <f t="shared" ref="H50:V50" si="11">H39+H40+H41+H42+H43+H46+H48</f>
        <v>0</v>
      </c>
      <c r="I50" s="1">
        <f t="shared" si="11"/>
        <v>0</v>
      </c>
      <c r="J50" s="1">
        <f t="shared" si="11"/>
        <v>0</v>
      </c>
      <c r="K50" s="1">
        <f t="shared" si="11"/>
        <v>0</v>
      </c>
      <c r="L50" s="1">
        <f t="shared" si="11"/>
        <v>0</v>
      </c>
      <c r="M50" s="1">
        <f t="shared" si="11"/>
        <v>0</v>
      </c>
      <c r="N50" s="1">
        <f t="shared" si="11"/>
        <v>0</v>
      </c>
      <c r="O50" s="1">
        <f t="shared" si="11"/>
        <v>0</v>
      </c>
      <c r="P50" s="1">
        <f t="shared" si="11"/>
        <v>0</v>
      </c>
      <c r="Q50" s="1">
        <f t="shared" si="11"/>
        <v>0</v>
      </c>
      <c r="R50" s="1">
        <f t="shared" si="11"/>
        <v>0</v>
      </c>
      <c r="S50" s="1">
        <f t="shared" si="11"/>
        <v>0</v>
      </c>
      <c r="T50" s="1">
        <f t="shared" si="11"/>
        <v>0</v>
      </c>
      <c r="U50" s="1">
        <f t="shared" si="11"/>
        <v>0</v>
      </c>
      <c r="V50" s="1">
        <f t="shared" si="11"/>
        <v>0</v>
      </c>
      <c r="W50" s="59" t="s">
        <v>162</v>
      </c>
      <c r="X50" s="59"/>
    </row>
    <row r="51" spans="1:24" ht="39" customHeight="1" x14ac:dyDescent="0.25">
      <c r="A51" s="66"/>
      <c r="B51" s="61"/>
      <c r="C51" s="51" t="s">
        <v>80</v>
      </c>
      <c r="D51" s="1">
        <f>D45</f>
        <v>35291.300000000003</v>
      </c>
      <c r="E51" s="1">
        <f t="shared" ref="E51:V51" si="12">E45</f>
        <v>35291.300000000003</v>
      </c>
      <c r="F51" s="1">
        <f t="shared" si="12"/>
        <v>21720.7</v>
      </c>
      <c r="G51" s="1">
        <f t="shared" si="12"/>
        <v>21720.6</v>
      </c>
      <c r="H51" s="1">
        <f t="shared" si="12"/>
        <v>0</v>
      </c>
      <c r="I51" s="1">
        <f t="shared" si="12"/>
        <v>0</v>
      </c>
      <c r="J51" s="1">
        <f t="shared" si="12"/>
        <v>0</v>
      </c>
      <c r="K51" s="1">
        <f t="shared" si="12"/>
        <v>0</v>
      </c>
      <c r="L51" s="1">
        <f t="shared" si="12"/>
        <v>0</v>
      </c>
      <c r="M51" s="1">
        <f t="shared" si="12"/>
        <v>0</v>
      </c>
      <c r="N51" s="1">
        <f t="shared" si="12"/>
        <v>0</v>
      </c>
      <c r="O51" s="1">
        <f t="shared" si="12"/>
        <v>0</v>
      </c>
      <c r="P51" s="1">
        <f t="shared" si="12"/>
        <v>0</v>
      </c>
      <c r="Q51" s="1">
        <f t="shared" si="12"/>
        <v>0</v>
      </c>
      <c r="R51" s="1">
        <f t="shared" si="12"/>
        <v>0</v>
      </c>
      <c r="S51" s="1">
        <f t="shared" si="12"/>
        <v>0</v>
      </c>
      <c r="T51" s="1">
        <f t="shared" si="12"/>
        <v>0</v>
      </c>
      <c r="U51" s="1">
        <f t="shared" si="12"/>
        <v>0</v>
      </c>
      <c r="V51" s="1">
        <f t="shared" si="12"/>
        <v>0</v>
      </c>
      <c r="W51" s="59" t="s">
        <v>159</v>
      </c>
      <c r="X51" s="59"/>
    </row>
    <row r="52" spans="1:24" ht="47.25" x14ac:dyDescent="0.25">
      <c r="A52" s="66"/>
      <c r="B52" s="61"/>
      <c r="C52" s="51" t="s">
        <v>12</v>
      </c>
      <c r="D52" s="1">
        <f>D44+D47</f>
        <v>2573.6999999999998</v>
      </c>
      <c r="E52" s="1">
        <f t="shared" ref="E52:V52" si="13">E44+E47</f>
        <v>2573.6999999999998</v>
      </c>
      <c r="F52" s="1">
        <f t="shared" si="13"/>
        <v>737.8</v>
      </c>
      <c r="G52" s="1">
        <f t="shared" si="13"/>
        <v>737.8</v>
      </c>
      <c r="H52" s="1">
        <f t="shared" si="13"/>
        <v>0</v>
      </c>
      <c r="I52" s="1">
        <f t="shared" si="13"/>
        <v>0</v>
      </c>
      <c r="J52" s="1">
        <f t="shared" si="13"/>
        <v>0</v>
      </c>
      <c r="K52" s="1">
        <f t="shared" si="13"/>
        <v>0</v>
      </c>
      <c r="L52" s="1">
        <f t="shared" si="13"/>
        <v>0</v>
      </c>
      <c r="M52" s="1">
        <f t="shared" si="13"/>
        <v>0</v>
      </c>
      <c r="N52" s="1">
        <f t="shared" si="13"/>
        <v>0</v>
      </c>
      <c r="O52" s="1">
        <f t="shared" si="13"/>
        <v>0</v>
      </c>
      <c r="P52" s="1">
        <f t="shared" si="13"/>
        <v>0</v>
      </c>
      <c r="Q52" s="1">
        <f t="shared" si="13"/>
        <v>0</v>
      </c>
      <c r="R52" s="1">
        <f t="shared" si="13"/>
        <v>0</v>
      </c>
      <c r="S52" s="1">
        <f t="shared" si="13"/>
        <v>0</v>
      </c>
      <c r="T52" s="1">
        <f t="shared" si="13"/>
        <v>0</v>
      </c>
      <c r="U52" s="1">
        <f t="shared" si="13"/>
        <v>0</v>
      </c>
      <c r="V52" s="1">
        <f t="shared" si="13"/>
        <v>0</v>
      </c>
      <c r="W52" s="59" t="s">
        <v>48</v>
      </c>
      <c r="X52" s="59"/>
    </row>
    <row r="53" spans="1:24" ht="32.25" customHeight="1" x14ac:dyDescent="0.25">
      <c r="A53" s="63" t="s">
        <v>78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</row>
    <row r="54" spans="1:24" ht="66.75" customHeight="1" x14ac:dyDescent="0.25">
      <c r="A54" s="43"/>
      <c r="B54" s="51" t="s">
        <v>75</v>
      </c>
      <c r="C54" s="51" t="s">
        <v>24</v>
      </c>
      <c r="D54" s="1">
        <v>350</v>
      </c>
      <c r="E54" s="1">
        <v>350</v>
      </c>
      <c r="F54" s="1">
        <v>0</v>
      </c>
      <c r="G54" s="1">
        <v>0</v>
      </c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59" t="s">
        <v>21</v>
      </c>
      <c r="X54" s="59"/>
    </row>
    <row r="55" spans="1:24" ht="64.5" customHeight="1" x14ac:dyDescent="0.25">
      <c r="A55" s="53"/>
      <c r="B55" s="51" t="s">
        <v>39</v>
      </c>
      <c r="C55" s="51" t="s">
        <v>24</v>
      </c>
      <c r="D55" s="1">
        <v>16391.099999999999</v>
      </c>
      <c r="E55" s="1">
        <v>16391.099999999999</v>
      </c>
      <c r="F55" s="1">
        <v>9916</v>
      </c>
      <c r="G55" s="1">
        <v>9916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9" t="s">
        <v>163</v>
      </c>
      <c r="X55" s="59"/>
    </row>
    <row r="56" spans="1:24" ht="63" customHeight="1" x14ac:dyDescent="0.25">
      <c r="A56" s="53"/>
      <c r="B56" s="51" t="s">
        <v>40</v>
      </c>
      <c r="C56" s="51" t="s">
        <v>24</v>
      </c>
      <c r="D56" s="1">
        <v>2750</v>
      </c>
      <c r="E56" s="1">
        <v>2750</v>
      </c>
      <c r="F56" s="1">
        <v>2332</v>
      </c>
      <c r="G56" s="1">
        <v>2332</v>
      </c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9" t="s">
        <v>164</v>
      </c>
      <c r="X56" s="59"/>
    </row>
    <row r="57" spans="1:24" ht="44.25" customHeight="1" x14ac:dyDescent="0.25">
      <c r="A57" s="53"/>
      <c r="B57" s="51" t="s">
        <v>41</v>
      </c>
      <c r="C57" s="51" t="s">
        <v>24</v>
      </c>
      <c r="D57" s="1">
        <v>306.5</v>
      </c>
      <c r="E57" s="1">
        <v>306.5</v>
      </c>
      <c r="F57" s="1">
        <v>192.4</v>
      </c>
      <c r="G57" s="1">
        <v>172.8</v>
      </c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9" t="s">
        <v>165</v>
      </c>
      <c r="X57" s="59"/>
    </row>
    <row r="58" spans="1:24" ht="48.75" customHeight="1" x14ac:dyDescent="0.25">
      <c r="A58" s="53"/>
      <c r="B58" s="43" t="s">
        <v>42</v>
      </c>
      <c r="C58" s="51"/>
      <c r="D58" s="27">
        <f>D59+D60</f>
        <v>11218.8</v>
      </c>
      <c r="E58" s="27">
        <f t="shared" ref="E58:V58" si="14">E59+E60</f>
        <v>11218.8</v>
      </c>
      <c r="F58" s="27">
        <f t="shared" si="14"/>
        <v>743.2</v>
      </c>
      <c r="G58" s="27">
        <f t="shared" si="14"/>
        <v>743.2</v>
      </c>
      <c r="H58" s="27">
        <f t="shared" si="14"/>
        <v>11218.8</v>
      </c>
      <c r="I58" s="27">
        <f t="shared" si="14"/>
        <v>11218.8</v>
      </c>
      <c r="J58" s="27">
        <f t="shared" si="14"/>
        <v>11218.8</v>
      </c>
      <c r="K58" s="27">
        <f t="shared" si="14"/>
        <v>11218.8</v>
      </c>
      <c r="L58" s="27">
        <f t="shared" si="14"/>
        <v>11218.8</v>
      </c>
      <c r="M58" s="27">
        <f t="shared" si="14"/>
        <v>11218.8</v>
      </c>
      <c r="N58" s="27">
        <f t="shared" si="14"/>
        <v>11218.8</v>
      </c>
      <c r="O58" s="27">
        <f t="shared" si="14"/>
        <v>11218.8</v>
      </c>
      <c r="P58" s="27">
        <f t="shared" si="14"/>
        <v>11218.8</v>
      </c>
      <c r="Q58" s="27">
        <f t="shared" si="14"/>
        <v>11218.8</v>
      </c>
      <c r="R58" s="27">
        <f t="shared" si="14"/>
        <v>11218.8</v>
      </c>
      <c r="S58" s="27">
        <f t="shared" si="14"/>
        <v>11218.8</v>
      </c>
      <c r="T58" s="27">
        <f t="shared" si="14"/>
        <v>11218.8</v>
      </c>
      <c r="U58" s="27">
        <f t="shared" si="14"/>
        <v>11218.8</v>
      </c>
      <c r="V58" s="27">
        <f t="shared" si="14"/>
        <v>11218.8</v>
      </c>
      <c r="W58" s="68" t="s">
        <v>166</v>
      </c>
      <c r="X58" s="68"/>
    </row>
    <row r="59" spans="1:24" ht="91.5" customHeight="1" x14ac:dyDescent="0.25">
      <c r="A59" s="53"/>
      <c r="B59" s="51" t="s">
        <v>43</v>
      </c>
      <c r="C59" s="51" t="s">
        <v>24</v>
      </c>
      <c r="D59" s="1">
        <v>1638.8</v>
      </c>
      <c r="E59" s="1">
        <v>1638.8</v>
      </c>
      <c r="F59" s="1">
        <v>108.6</v>
      </c>
      <c r="G59" s="1">
        <v>108.6</v>
      </c>
      <c r="H59" s="1">
        <v>1638.8</v>
      </c>
      <c r="I59" s="1">
        <v>1638.8</v>
      </c>
      <c r="J59" s="1">
        <v>1638.8</v>
      </c>
      <c r="K59" s="1">
        <v>1638.8</v>
      </c>
      <c r="L59" s="1">
        <v>1638.8</v>
      </c>
      <c r="M59" s="1">
        <v>1638.8</v>
      </c>
      <c r="N59" s="1">
        <v>1638.8</v>
      </c>
      <c r="O59" s="1">
        <v>1638.8</v>
      </c>
      <c r="P59" s="1">
        <v>1638.8</v>
      </c>
      <c r="Q59" s="1">
        <v>1638.8</v>
      </c>
      <c r="R59" s="1">
        <v>1638.8</v>
      </c>
      <c r="S59" s="1">
        <v>1638.8</v>
      </c>
      <c r="T59" s="1">
        <v>1638.8</v>
      </c>
      <c r="U59" s="1">
        <v>1638.8</v>
      </c>
      <c r="V59" s="1">
        <v>1638.8</v>
      </c>
      <c r="W59" s="96" t="s">
        <v>166</v>
      </c>
      <c r="X59" s="97"/>
    </row>
    <row r="60" spans="1:24" ht="131.25" customHeight="1" x14ac:dyDescent="0.25">
      <c r="A60" s="45"/>
      <c r="B60" s="26" t="s">
        <v>98</v>
      </c>
      <c r="C60" s="51" t="s">
        <v>12</v>
      </c>
      <c r="D60" s="1">
        <v>9580</v>
      </c>
      <c r="E60" s="1">
        <v>9580</v>
      </c>
      <c r="F60" s="1">
        <v>634.6</v>
      </c>
      <c r="G60" s="1">
        <v>634.6</v>
      </c>
      <c r="H60" s="1">
        <v>9580</v>
      </c>
      <c r="I60" s="1">
        <v>9580</v>
      </c>
      <c r="J60" s="1">
        <v>9580</v>
      </c>
      <c r="K60" s="1">
        <v>9580</v>
      </c>
      <c r="L60" s="1">
        <v>9580</v>
      </c>
      <c r="M60" s="1">
        <v>9580</v>
      </c>
      <c r="N60" s="1">
        <v>9580</v>
      </c>
      <c r="O60" s="1">
        <v>9580</v>
      </c>
      <c r="P60" s="1">
        <v>9580</v>
      </c>
      <c r="Q60" s="1">
        <v>9580</v>
      </c>
      <c r="R60" s="1">
        <v>9580</v>
      </c>
      <c r="S60" s="1">
        <v>9580</v>
      </c>
      <c r="T60" s="1">
        <v>9580</v>
      </c>
      <c r="U60" s="1">
        <v>9580</v>
      </c>
      <c r="V60" s="1">
        <v>9580</v>
      </c>
      <c r="W60" s="96" t="s">
        <v>166</v>
      </c>
      <c r="X60" s="97"/>
    </row>
    <row r="61" spans="1:24" ht="48.75" customHeight="1" x14ac:dyDescent="0.25">
      <c r="A61" s="53"/>
      <c r="B61" s="43" t="s">
        <v>105</v>
      </c>
      <c r="C61" s="51"/>
      <c r="D61" s="27">
        <f>D62+D63</f>
        <v>2249.8000000000002</v>
      </c>
      <c r="E61" s="27">
        <f t="shared" ref="E61:G61" si="15">E62+E63</f>
        <v>2249.8000000000002</v>
      </c>
      <c r="F61" s="27">
        <f t="shared" si="15"/>
        <v>1708.7</v>
      </c>
      <c r="G61" s="27">
        <f t="shared" si="15"/>
        <v>1708.7</v>
      </c>
      <c r="H61" s="27">
        <f t="shared" ref="H61:V61" si="16">H64+H65</f>
        <v>0</v>
      </c>
      <c r="I61" s="27">
        <f t="shared" si="16"/>
        <v>0</v>
      </c>
      <c r="J61" s="27">
        <f t="shared" si="16"/>
        <v>0</v>
      </c>
      <c r="K61" s="27">
        <f t="shared" si="16"/>
        <v>0</v>
      </c>
      <c r="L61" s="27">
        <f t="shared" si="16"/>
        <v>0</v>
      </c>
      <c r="M61" s="27">
        <f t="shared" si="16"/>
        <v>0</v>
      </c>
      <c r="N61" s="27">
        <f t="shared" si="16"/>
        <v>0</v>
      </c>
      <c r="O61" s="27">
        <f t="shared" si="16"/>
        <v>0</v>
      </c>
      <c r="P61" s="27">
        <f t="shared" si="16"/>
        <v>0</v>
      </c>
      <c r="Q61" s="27">
        <f t="shared" si="16"/>
        <v>0</v>
      </c>
      <c r="R61" s="27">
        <f t="shared" si="16"/>
        <v>0</v>
      </c>
      <c r="S61" s="27">
        <f t="shared" si="16"/>
        <v>0</v>
      </c>
      <c r="T61" s="27">
        <f t="shared" si="16"/>
        <v>0</v>
      </c>
      <c r="U61" s="27">
        <f t="shared" si="16"/>
        <v>0</v>
      </c>
      <c r="V61" s="27">
        <f t="shared" si="16"/>
        <v>0</v>
      </c>
      <c r="W61" s="68" t="s">
        <v>167</v>
      </c>
      <c r="X61" s="68"/>
    </row>
    <row r="62" spans="1:24" ht="88.5" customHeight="1" x14ac:dyDescent="0.25">
      <c r="A62" s="45"/>
      <c r="B62" s="26" t="s">
        <v>106</v>
      </c>
      <c r="C62" s="51" t="s">
        <v>12</v>
      </c>
      <c r="D62" s="1">
        <v>2137.3000000000002</v>
      </c>
      <c r="E62" s="1">
        <v>2137.3000000000002</v>
      </c>
      <c r="F62" s="1">
        <v>1623.3</v>
      </c>
      <c r="G62" s="1">
        <v>1623.3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96" t="s">
        <v>168</v>
      </c>
      <c r="X62" s="97"/>
    </row>
    <row r="63" spans="1:24" ht="134.25" customHeight="1" x14ac:dyDescent="0.25">
      <c r="A63" s="45"/>
      <c r="B63" s="26" t="s">
        <v>124</v>
      </c>
      <c r="C63" s="51" t="s">
        <v>24</v>
      </c>
      <c r="D63" s="1">
        <v>112.5</v>
      </c>
      <c r="E63" s="1">
        <v>112.5</v>
      </c>
      <c r="F63" s="1">
        <v>85.4</v>
      </c>
      <c r="G63" s="1">
        <v>85.4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96" t="s">
        <v>167</v>
      </c>
      <c r="X63" s="97"/>
    </row>
    <row r="64" spans="1:24" ht="41.25" customHeight="1" x14ac:dyDescent="0.25">
      <c r="A64" s="65"/>
      <c r="B64" s="60" t="s">
        <v>14</v>
      </c>
      <c r="C64" s="43" t="s">
        <v>13</v>
      </c>
      <c r="D64" s="27">
        <f>D65+D66</f>
        <v>33266.199999999997</v>
      </c>
      <c r="E64" s="27">
        <f t="shared" ref="E64:G64" si="17">E65+E66</f>
        <v>33266.199999999997</v>
      </c>
      <c r="F64" s="27">
        <f t="shared" si="17"/>
        <v>14892.3</v>
      </c>
      <c r="G64" s="27">
        <f t="shared" si="17"/>
        <v>14872.699999999999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68" t="s">
        <v>169</v>
      </c>
      <c r="X64" s="59"/>
    </row>
    <row r="65" spans="1:24" ht="51" customHeight="1" x14ac:dyDescent="0.25">
      <c r="A65" s="66"/>
      <c r="B65" s="61"/>
      <c r="C65" s="51" t="s">
        <v>24</v>
      </c>
      <c r="D65" s="1">
        <f>D54+D55+D56+D57+D59+D63</f>
        <v>21548.899999999998</v>
      </c>
      <c r="E65" s="1">
        <f t="shared" ref="E65:G65" si="18">E54+E55+E56+E57+E59+E63</f>
        <v>21548.899999999998</v>
      </c>
      <c r="F65" s="1">
        <f t="shared" si="18"/>
        <v>12634.4</v>
      </c>
      <c r="G65" s="1">
        <f t="shared" si="18"/>
        <v>12614.8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9" t="s">
        <v>170</v>
      </c>
      <c r="X65" s="59"/>
    </row>
    <row r="66" spans="1:24" ht="48.75" customHeight="1" x14ac:dyDescent="0.25">
      <c r="A66" s="66"/>
      <c r="B66" s="61"/>
      <c r="C66" s="51" t="s">
        <v>12</v>
      </c>
      <c r="D66" s="1">
        <f>D60+D62</f>
        <v>11717.3</v>
      </c>
      <c r="E66" s="1">
        <f t="shared" ref="E66:G66" si="19">E60+E62</f>
        <v>11717.3</v>
      </c>
      <c r="F66" s="1">
        <f t="shared" si="19"/>
        <v>2257.9</v>
      </c>
      <c r="G66" s="1">
        <f t="shared" si="19"/>
        <v>2257.9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9" t="s">
        <v>171</v>
      </c>
      <c r="X66" s="59"/>
    </row>
    <row r="67" spans="1:24" ht="28.5" customHeight="1" x14ac:dyDescent="0.25">
      <c r="A67" s="63" t="s">
        <v>81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</row>
    <row r="68" spans="1:24" ht="48.75" customHeight="1" x14ac:dyDescent="0.25">
      <c r="A68" s="53"/>
      <c r="B68" s="51" t="s">
        <v>82</v>
      </c>
      <c r="C68" s="51" t="s">
        <v>24</v>
      </c>
      <c r="D68" s="1">
        <v>159</v>
      </c>
      <c r="E68" s="1">
        <v>159</v>
      </c>
      <c r="F68" s="1">
        <v>158.19999999999999</v>
      </c>
      <c r="G68" s="1">
        <v>158.19999999999999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9" t="s">
        <v>136</v>
      </c>
      <c r="X68" s="59"/>
    </row>
    <row r="69" spans="1:24" ht="37.5" customHeight="1" x14ac:dyDescent="0.25">
      <c r="A69" s="65"/>
      <c r="B69" s="60" t="s">
        <v>14</v>
      </c>
      <c r="C69" s="43" t="s">
        <v>13</v>
      </c>
      <c r="D69" s="27">
        <f>D70</f>
        <v>159</v>
      </c>
      <c r="E69" s="27">
        <f t="shared" ref="E69" si="20">E70</f>
        <v>159</v>
      </c>
      <c r="F69" s="27">
        <f t="shared" ref="F69" si="21">F70</f>
        <v>158.19999999999999</v>
      </c>
      <c r="G69" s="27">
        <f t="shared" ref="G69" si="22">G70</f>
        <v>158.19999999999999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9" t="s">
        <v>136</v>
      </c>
      <c r="X69" s="59"/>
    </row>
    <row r="70" spans="1:24" ht="34.5" customHeight="1" x14ac:dyDescent="0.25">
      <c r="A70" s="66"/>
      <c r="B70" s="67"/>
      <c r="C70" s="51" t="s">
        <v>24</v>
      </c>
      <c r="D70" s="1">
        <f>D68</f>
        <v>159</v>
      </c>
      <c r="E70" s="1">
        <f t="shared" ref="E70:G70" si="23">E68</f>
        <v>159</v>
      </c>
      <c r="F70" s="1">
        <f t="shared" si="23"/>
        <v>158.19999999999999</v>
      </c>
      <c r="G70" s="1">
        <f t="shared" si="23"/>
        <v>158.19999999999999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9" t="s">
        <v>136</v>
      </c>
      <c r="X70" s="59"/>
    </row>
    <row r="71" spans="1:24" ht="28.5" customHeight="1" x14ac:dyDescent="0.25">
      <c r="A71" s="63" t="s">
        <v>44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</row>
    <row r="72" spans="1:24" ht="38.25" customHeight="1" x14ac:dyDescent="0.25">
      <c r="A72" s="43"/>
      <c r="B72" s="51" t="s">
        <v>172</v>
      </c>
      <c r="C72" s="51" t="s">
        <v>24</v>
      </c>
      <c r="D72" s="28">
        <v>434</v>
      </c>
      <c r="E72" s="28">
        <v>434</v>
      </c>
      <c r="F72" s="28">
        <v>433.5</v>
      </c>
      <c r="G72" s="28">
        <v>433.5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59" t="s">
        <v>173</v>
      </c>
      <c r="X72" s="59"/>
    </row>
    <row r="73" spans="1:24" ht="150" customHeight="1" x14ac:dyDescent="0.25">
      <c r="A73" s="43"/>
      <c r="B73" s="51" t="s">
        <v>99</v>
      </c>
      <c r="C73" s="51" t="s">
        <v>24</v>
      </c>
      <c r="D73" s="28">
        <v>51729.8</v>
      </c>
      <c r="E73" s="28">
        <v>51729.8</v>
      </c>
      <c r="F73" s="28">
        <v>31595.3</v>
      </c>
      <c r="G73" s="28">
        <v>31595.3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59" t="s">
        <v>174</v>
      </c>
      <c r="X73" s="59"/>
    </row>
    <row r="74" spans="1:24" ht="65.25" customHeight="1" x14ac:dyDescent="0.25">
      <c r="A74" s="43"/>
      <c r="B74" s="43" t="s">
        <v>45</v>
      </c>
      <c r="C74" s="51"/>
      <c r="D74" s="29">
        <f>D75+D76+D77+D78</f>
        <v>92519.6</v>
      </c>
      <c r="E74" s="29">
        <f>E75+E76+E77+E78</f>
        <v>92519.6</v>
      </c>
      <c r="F74" s="29">
        <f t="shared" ref="F74:G74" si="24">F75+F76+F77+F78</f>
        <v>57824.800000000003</v>
      </c>
      <c r="G74" s="29">
        <f t="shared" si="24"/>
        <v>57824.800000000003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68" t="s">
        <v>175</v>
      </c>
      <c r="X74" s="68"/>
    </row>
    <row r="75" spans="1:24" ht="102.75" customHeight="1" x14ac:dyDescent="0.25">
      <c r="A75" s="43"/>
      <c r="B75" s="51" t="s">
        <v>89</v>
      </c>
      <c r="C75" s="51" t="s">
        <v>12</v>
      </c>
      <c r="D75" s="28">
        <v>50000</v>
      </c>
      <c r="E75" s="28">
        <v>50000</v>
      </c>
      <c r="F75" s="28">
        <v>36301.4</v>
      </c>
      <c r="G75" s="28">
        <v>36301.4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59" t="s">
        <v>176</v>
      </c>
      <c r="X75" s="59"/>
    </row>
    <row r="76" spans="1:24" ht="102.75" customHeight="1" x14ac:dyDescent="0.25">
      <c r="A76" s="43"/>
      <c r="B76" s="51" t="s">
        <v>89</v>
      </c>
      <c r="C76" s="51" t="s">
        <v>24</v>
      </c>
      <c r="D76" s="28">
        <v>20000</v>
      </c>
      <c r="E76" s="28">
        <v>20000</v>
      </c>
      <c r="F76" s="28">
        <v>0</v>
      </c>
      <c r="G76" s="28">
        <v>0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59" t="s">
        <v>21</v>
      </c>
      <c r="X76" s="59"/>
    </row>
    <row r="77" spans="1:24" ht="122.25" customHeight="1" x14ac:dyDescent="0.25">
      <c r="A77" s="43"/>
      <c r="B77" s="51" t="s">
        <v>90</v>
      </c>
      <c r="C77" s="51" t="s">
        <v>12</v>
      </c>
      <c r="D77" s="28">
        <v>21019.599999999999</v>
      </c>
      <c r="E77" s="28">
        <v>21019.599999999999</v>
      </c>
      <c r="F77" s="28">
        <v>20447.2</v>
      </c>
      <c r="G77" s="28">
        <v>20447.2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59" t="s">
        <v>177</v>
      </c>
      <c r="X77" s="59"/>
    </row>
    <row r="78" spans="1:24" ht="104.25" customHeight="1" x14ac:dyDescent="0.25">
      <c r="A78" s="43"/>
      <c r="B78" s="51" t="s">
        <v>46</v>
      </c>
      <c r="C78" s="51" t="s">
        <v>24</v>
      </c>
      <c r="D78" s="28">
        <v>1500</v>
      </c>
      <c r="E78" s="28">
        <v>1500</v>
      </c>
      <c r="F78" s="28">
        <v>1076.2</v>
      </c>
      <c r="G78" s="28">
        <v>1076.2</v>
      </c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59" t="s">
        <v>178</v>
      </c>
      <c r="X78" s="59"/>
    </row>
    <row r="79" spans="1:24" ht="37.5" customHeight="1" x14ac:dyDescent="0.25">
      <c r="A79" s="65"/>
      <c r="B79" s="60" t="s">
        <v>14</v>
      </c>
      <c r="C79" s="43" t="s">
        <v>13</v>
      </c>
      <c r="D79" s="27">
        <f>D81+D80</f>
        <v>144683.40000000002</v>
      </c>
      <c r="E79" s="27">
        <f t="shared" ref="E79:G79" si="25">E81+E80</f>
        <v>144683.40000000002</v>
      </c>
      <c r="F79" s="27">
        <f t="shared" si="25"/>
        <v>89853.6</v>
      </c>
      <c r="G79" s="27">
        <f t="shared" si="25"/>
        <v>89853.6</v>
      </c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85" t="s">
        <v>179</v>
      </c>
      <c r="X79" s="86"/>
    </row>
    <row r="80" spans="1:24" ht="58.5" customHeight="1" x14ac:dyDescent="0.25">
      <c r="A80" s="66"/>
      <c r="B80" s="67"/>
      <c r="C80" s="51" t="s">
        <v>12</v>
      </c>
      <c r="D80" s="1">
        <f>D75+D77</f>
        <v>71019.600000000006</v>
      </c>
      <c r="E80" s="1">
        <f t="shared" ref="E80:G80" si="26">E75+E77</f>
        <v>71019.600000000006</v>
      </c>
      <c r="F80" s="1">
        <f t="shared" si="26"/>
        <v>56748.600000000006</v>
      </c>
      <c r="G80" s="1">
        <f t="shared" si="26"/>
        <v>56748.600000000006</v>
      </c>
      <c r="H80" s="27">
        <f t="shared" ref="H80:V80" si="27">H75+H77</f>
        <v>0</v>
      </c>
      <c r="I80" s="27">
        <f t="shared" si="27"/>
        <v>0</v>
      </c>
      <c r="J80" s="27">
        <f t="shared" si="27"/>
        <v>0</v>
      </c>
      <c r="K80" s="27">
        <f t="shared" si="27"/>
        <v>0</v>
      </c>
      <c r="L80" s="27">
        <f t="shared" si="27"/>
        <v>0</v>
      </c>
      <c r="M80" s="27">
        <f t="shared" si="27"/>
        <v>0</v>
      </c>
      <c r="N80" s="27">
        <f t="shared" si="27"/>
        <v>0</v>
      </c>
      <c r="O80" s="27">
        <f t="shared" si="27"/>
        <v>0</v>
      </c>
      <c r="P80" s="27">
        <f t="shared" si="27"/>
        <v>0</v>
      </c>
      <c r="Q80" s="27">
        <f t="shared" si="27"/>
        <v>0</v>
      </c>
      <c r="R80" s="27">
        <f t="shared" si="27"/>
        <v>0</v>
      </c>
      <c r="S80" s="27">
        <f t="shared" si="27"/>
        <v>0</v>
      </c>
      <c r="T80" s="27">
        <f t="shared" si="27"/>
        <v>0</v>
      </c>
      <c r="U80" s="27">
        <f t="shared" si="27"/>
        <v>0</v>
      </c>
      <c r="V80" s="27">
        <f t="shared" si="27"/>
        <v>0</v>
      </c>
      <c r="W80" s="59" t="s">
        <v>180</v>
      </c>
      <c r="X80" s="59"/>
    </row>
    <row r="81" spans="1:73" ht="34.5" customHeight="1" x14ac:dyDescent="0.25">
      <c r="A81" s="66"/>
      <c r="B81" s="67"/>
      <c r="C81" s="51" t="s">
        <v>24</v>
      </c>
      <c r="D81" s="1">
        <f>D73+D76+D78+D72</f>
        <v>73663.8</v>
      </c>
      <c r="E81" s="1">
        <f t="shared" ref="E81:G81" si="28">E73+E76+E78+E72</f>
        <v>73663.8</v>
      </c>
      <c r="F81" s="1">
        <f t="shared" si="28"/>
        <v>33105</v>
      </c>
      <c r="G81" s="1">
        <f t="shared" si="28"/>
        <v>33105</v>
      </c>
      <c r="H81" s="1" t="e">
        <f>H73+#REF!+#REF!+H76+H78</f>
        <v>#REF!</v>
      </c>
      <c r="I81" s="1" t="e">
        <f>I73+#REF!+#REF!+I76+I78</f>
        <v>#REF!</v>
      </c>
      <c r="J81" s="1" t="e">
        <f>J73+#REF!+#REF!+J76+J78</f>
        <v>#REF!</v>
      </c>
      <c r="K81" s="1" t="e">
        <f>K73+#REF!+#REF!+K76+K78</f>
        <v>#REF!</v>
      </c>
      <c r="L81" s="1" t="e">
        <f>L73+#REF!+#REF!+L76+L78</f>
        <v>#REF!</v>
      </c>
      <c r="M81" s="1" t="e">
        <f>M73+#REF!+#REF!+M76+M78</f>
        <v>#REF!</v>
      </c>
      <c r="N81" s="1" t="e">
        <f>N73+#REF!+#REF!+N76+N78</f>
        <v>#REF!</v>
      </c>
      <c r="O81" s="1" t="e">
        <f>O73+#REF!+#REF!+O76+O78</f>
        <v>#REF!</v>
      </c>
      <c r="P81" s="1" t="e">
        <f>P73+#REF!+#REF!+P76+P78</f>
        <v>#REF!</v>
      </c>
      <c r="Q81" s="1" t="e">
        <f>Q73+#REF!+#REF!+Q76+Q78</f>
        <v>#REF!</v>
      </c>
      <c r="R81" s="1" t="e">
        <f>R73+#REF!+#REF!+R76+R78</f>
        <v>#REF!</v>
      </c>
      <c r="S81" s="1" t="e">
        <f>S73+#REF!+#REF!+S76+S78</f>
        <v>#REF!</v>
      </c>
      <c r="T81" s="1" t="e">
        <f>T73+#REF!+#REF!+T76+T78</f>
        <v>#REF!</v>
      </c>
      <c r="U81" s="1" t="e">
        <f>U73+#REF!+#REF!+U76+U78</f>
        <v>#REF!</v>
      </c>
      <c r="V81" s="1" t="e">
        <f>V73+#REF!+#REF!+V76+V78</f>
        <v>#REF!</v>
      </c>
      <c r="W81" s="96" t="s">
        <v>181</v>
      </c>
      <c r="X81" s="97"/>
    </row>
    <row r="82" spans="1:73" ht="33.75" customHeight="1" x14ac:dyDescent="0.25">
      <c r="A82" s="63" t="s">
        <v>49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</row>
    <row r="83" spans="1:73" ht="44.25" customHeight="1" x14ac:dyDescent="0.25">
      <c r="A83" s="43"/>
      <c r="B83" s="51" t="s">
        <v>50</v>
      </c>
      <c r="C83" s="51" t="s">
        <v>24</v>
      </c>
      <c r="D83" s="28">
        <v>362</v>
      </c>
      <c r="E83" s="28">
        <v>362</v>
      </c>
      <c r="F83" s="28">
        <v>349.4</v>
      </c>
      <c r="G83" s="28">
        <v>349.4</v>
      </c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59" t="s">
        <v>182</v>
      </c>
      <c r="X83" s="59"/>
    </row>
    <row r="84" spans="1:73" ht="162.75" customHeight="1" x14ac:dyDescent="0.25">
      <c r="A84" s="43"/>
      <c r="B84" s="51" t="s">
        <v>51</v>
      </c>
      <c r="C84" s="51" t="s">
        <v>24</v>
      </c>
      <c r="D84" s="28">
        <v>951.2</v>
      </c>
      <c r="E84" s="28">
        <v>951.2</v>
      </c>
      <c r="F84" s="28">
        <v>951.2</v>
      </c>
      <c r="G84" s="28">
        <v>951.2</v>
      </c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59" t="s">
        <v>183</v>
      </c>
      <c r="X84" s="59"/>
    </row>
    <row r="85" spans="1:73" ht="81.75" customHeight="1" x14ac:dyDescent="0.25">
      <c r="A85" s="43"/>
      <c r="B85" s="51" t="s">
        <v>52</v>
      </c>
      <c r="C85" s="51" t="s">
        <v>12</v>
      </c>
      <c r="D85" s="28">
        <v>463</v>
      </c>
      <c r="E85" s="28">
        <v>463</v>
      </c>
      <c r="F85" s="28">
        <v>298.60000000000002</v>
      </c>
      <c r="G85" s="28">
        <v>298.60000000000002</v>
      </c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59" t="s">
        <v>184</v>
      </c>
      <c r="X85" s="59"/>
      <c r="BU85" s="2" t="s">
        <v>47</v>
      </c>
    </row>
    <row r="86" spans="1:73" ht="61.5" customHeight="1" x14ac:dyDescent="0.25">
      <c r="A86" s="43"/>
      <c r="B86" s="51" t="s">
        <v>53</v>
      </c>
      <c r="C86" s="51" t="s">
        <v>24</v>
      </c>
      <c r="D86" s="28">
        <v>677.3</v>
      </c>
      <c r="E86" s="28">
        <v>677.3</v>
      </c>
      <c r="F86" s="28">
        <v>436.9</v>
      </c>
      <c r="G86" s="28">
        <v>436.9</v>
      </c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59" t="s">
        <v>184</v>
      </c>
      <c r="X86" s="59"/>
    </row>
    <row r="87" spans="1:73" ht="84.75" customHeight="1" x14ac:dyDescent="0.25">
      <c r="A87" s="43"/>
      <c r="B87" s="51" t="s">
        <v>100</v>
      </c>
      <c r="C87" s="51" t="s">
        <v>24</v>
      </c>
      <c r="D87" s="28">
        <v>619.1</v>
      </c>
      <c r="E87" s="28">
        <v>619.1</v>
      </c>
      <c r="F87" s="28">
        <v>185.7</v>
      </c>
      <c r="G87" s="28">
        <v>185.7</v>
      </c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59" t="s">
        <v>185</v>
      </c>
      <c r="X87" s="59"/>
    </row>
    <row r="88" spans="1:73" ht="84.75" customHeight="1" x14ac:dyDescent="0.25">
      <c r="A88" s="43"/>
      <c r="B88" s="51" t="s">
        <v>101</v>
      </c>
      <c r="C88" s="51" t="s">
        <v>24</v>
      </c>
      <c r="D88" s="28">
        <v>1341.8</v>
      </c>
      <c r="E88" s="28">
        <v>1341.8</v>
      </c>
      <c r="F88" s="28">
        <v>402.5</v>
      </c>
      <c r="G88" s="28">
        <v>402.5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59" t="s">
        <v>185</v>
      </c>
      <c r="X88" s="59"/>
    </row>
    <row r="89" spans="1:73" ht="108.75" customHeight="1" x14ac:dyDescent="0.25">
      <c r="A89" s="43"/>
      <c r="B89" s="51" t="s">
        <v>102</v>
      </c>
      <c r="C89" s="51" t="s">
        <v>24</v>
      </c>
      <c r="D89" s="28">
        <v>740.9</v>
      </c>
      <c r="E89" s="28">
        <v>740.9</v>
      </c>
      <c r="F89" s="28">
        <v>222.3</v>
      </c>
      <c r="G89" s="28">
        <v>222.3</v>
      </c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59" t="s">
        <v>185</v>
      </c>
      <c r="X89" s="59"/>
    </row>
    <row r="90" spans="1:73" ht="108.75" customHeight="1" x14ac:dyDescent="0.25">
      <c r="A90" s="43"/>
      <c r="B90" s="51" t="s">
        <v>103</v>
      </c>
      <c r="C90" s="51" t="s">
        <v>24</v>
      </c>
      <c r="D90" s="28">
        <v>1410.5</v>
      </c>
      <c r="E90" s="28">
        <v>1410.5</v>
      </c>
      <c r="F90" s="28">
        <v>423.2</v>
      </c>
      <c r="G90" s="28">
        <v>423.2</v>
      </c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59" t="s">
        <v>185</v>
      </c>
      <c r="X90" s="59"/>
    </row>
    <row r="91" spans="1:73" ht="63.75" customHeight="1" x14ac:dyDescent="0.25">
      <c r="A91" s="41"/>
      <c r="B91" s="26" t="s">
        <v>125</v>
      </c>
      <c r="C91" s="51" t="s">
        <v>24</v>
      </c>
      <c r="D91" s="28">
        <v>170</v>
      </c>
      <c r="E91" s="28">
        <v>170</v>
      </c>
      <c r="F91" s="28">
        <v>170</v>
      </c>
      <c r="G91" s="28">
        <v>170</v>
      </c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59" t="s">
        <v>91</v>
      </c>
      <c r="X91" s="59"/>
    </row>
    <row r="92" spans="1:73" ht="151.5" customHeight="1" x14ac:dyDescent="0.25">
      <c r="A92" s="41"/>
      <c r="B92" s="26" t="s">
        <v>126</v>
      </c>
      <c r="C92" s="51" t="s">
        <v>24</v>
      </c>
      <c r="D92" s="28">
        <v>728.4</v>
      </c>
      <c r="E92" s="28">
        <v>728.4</v>
      </c>
      <c r="F92" s="28">
        <v>474.5</v>
      </c>
      <c r="G92" s="28">
        <v>474.5</v>
      </c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59" t="s">
        <v>129</v>
      </c>
      <c r="X92" s="59"/>
    </row>
    <row r="93" spans="1:73" ht="73.5" customHeight="1" x14ac:dyDescent="0.25">
      <c r="A93" s="41"/>
      <c r="B93" s="26" t="s">
        <v>127</v>
      </c>
      <c r="C93" s="51" t="s">
        <v>12</v>
      </c>
      <c r="D93" s="28">
        <v>1000</v>
      </c>
      <c r="E93" s="28">
        <v>1000</v>
      </c>
      <c r="F93" s="28">
        <v>300</v>
      </c>
      <c r="G93" s="28">
        <v>300</v>
      </c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59" t="s">
        <v>185</v>
      </c>
      <c r="X93" s="59"/>
    </row>
    <row r="94" spans="1:73" ht="37.5" customHeight="1" x14ac:dyDescent="0.25">
      <c r="A94" s="60"/>
      <c r="B94" s="60" t="s">
        <v>14</v>
      </c>
      <c r="C94" s="43" t="s">
        <v>13</v>
      </c>
      <c r="D94" s="27">
        <f>D95+D96</f>
        <v>8464.1999999999989</v>
      </c>
      <c r="E94" s="27">
        <f t="shared" ref="E94:G94" si="29">E95+E96</f>
        <v>8464.1999999999989</v>
      </c>
      <c r="F94" s="27">
        <f t="shared" si="29"/>
        <v>4214.2</v>
      </c>
      <c r="G94" s="27">
        <f t="shared" si="29"/>
        <v>4214.2</v>
      </c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85" t="s">
        <v>186</v>
      </c>
      <c r="X94" s="86"/>
    </row>
    <row r="95" spans="1:73" ht="34.5" customHeight="1" x14ac:dyDescent="0.25">
      <c r="A95" s="99"/>
      <c r="B95" s="67"/>
      <c r="C95" s="51" t="s">
        <v>24</v>
      </c>
      <c r="D95" s="1">
        <f>D83+D84+D86+D87+D88+D89+D90+D91+D92</f>
        <v>7001.1999999999989</v>
      </c>
      <c r="E95" s="1">
        <f t="shared" ref="E95" si="30">E83+E84+E86+E87+E88+E89+E90+E91+E92</f>
        <v>7001.1999999999989</v>
      </c>
      <c r="F95" s="1">
        <f>F83+F84+F86+F87+F88+F89+F90+F91+F92-0.1</f>
        <v>3615.6</v>
      </c>
      <c r="G95" s="1">
        <f>G83+G84+G86+G87+G88+G89+G90+G91+G92-0.1</f>
        <v>3615.6</v>
      </c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96" t="s">
        <v>187</v>
      </c>
      <c r="X95" s="97"/>
    </row>
    <row r="96" spans="1:73" ht="48.75" customHeight="1" x14ac:dyDescent="0.25">
      <c r="A96" s="62"/>
      <c r="B96" s="99"/>
      <c r="C96" s="51" t="s">
        <v>12</v>
      </c>
      <c r="D96" s="1">
        <f>D85+D93</f>
        <v>1463</v>
      </c>
      <c r="E96" s="1">
        <f t="shared" ref="E96:G96" si="31">E85+E93</f>
        <v>1463</v>
      </c>
      <c r="F96" s="1">
        <f t="shared" si="31"/>
        <v>598.6</v>
      </c>
      <c r="G96" s="1">
        <f t="shared" si="31"/>
        <v>598.6</v>
      </c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96" t="s">
        <v>188</v>
      </c>
      <c r="X96" s="97"/>
    </row>
    <row r="97" spans="1:24" ht="36" customHeight="1" x14ac:dyDescent="0.25">
      <c r="A97" s="100"/>
      <c r="B97" s="60" t="s">
        <v>11</v>
      </c>
      <c r="C97" s="43" t="s">
        <v>13</v>
      </c>
      <c r="D97" s="27">
        <f>D98+D99+D100</f>
        <v>249697.59999999998</v>
      </c>
      <c r="E97" s="27">
        <f>E98+E99+E100</f>
        <v>249697.59999999998</v>
      </c>
      <c r="F97" s="27">
        <f t="shared" ref="F97:G97" si="32">F98+F99+F100</f>
        <v>150749.6</v>
      </c>
      <c r="G97" s="27">
        <f t="shared" si="32"/>
        <v>150634.1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85" t="s">
        <v>128</v>
      </c>
      <c r="X97" s="86"/>
    </row>
    <row r="98" spans="1:24" ht="33.75" customHeight="1" x14ac:dyDescent="0.25">
      <c r="A98" s="99"/>
      <c r="B98" s="61"/>
      <c r="C98" s="51" t="s">
        <v>24</v>
      </c>
      <c r="D98" s="1">
        <f>D50+D65+D70+D81+D95</f>
        <v>127632.7</v>
      </c>
      <c r="E98" s="1">
        <f>E50+E65+E70+E81+E95</f>
        <v>127632.7</v>
      </c>
      <c r="F98" s="1">
        <f>F50+F65+F70+F81+F95-0.1</f>
        <v>68686</v>
      </c>
      <c r="G98" s="1">
        <f>G50+G65+G70+G81+G95</f>
        <v>68570.600000000006</v>
      </c>
      <c r="H98" s="1" t="e">
        <f t="shared" ref="H98:V98" si="33">H50+H65+H81+H95+H70</f>
        <v>#REF!</v>
      </c>
      <c r="I98" s="1" t="e">
        <f t="shared" si="33"/>
        <v>#REF!</v>
      </c>
      <c r="J98" s="1" t="e">
        <f t="shared" si="33"/>
        <v>#REF!</v>
      </c>
      <c r="K98" s="1" t="e">
        <f t="shared" si="33"/>
        <v>#REF!</v>
      </c>
      <c r="L98" s="1" t="e">
        <f t="shared" si="33"/>
        <v>#REF!</v>
      </c>
      <c r="M98" s="1" t="e">
        <f t="shared" si="33"/>
        <v>#REF!</v>
      </c>
      <c r="N98" s="1" t="e">
        <f t="shared" si="33"/>
        <v>#REF!</v>
      </c>
      <c r="O98" s="1" t="e">
        <f t="shared" si="33"/>
        <v>#REF!</v>
      </c>
      <c r="P98" s="1" t="e">
        <f t="shared" si="33"/>
        <v>#REF!</v>
      </c>
      <c r="Q98" s="1" t="e">
        <f t="shared" si="33"/>
        <v>#REF!</v>
      </c>
      <c r="R98" s="1" t="e">
        <f t="shared" si="33"/>
        <v>#REF!</v>
      </c>
      <c r="S98" s="1" t="e">
        <f t="shared" si="33"/>
        <v>#REF!</v>
      </c>
      <c r="T98" s="1" t="e">
        <f t="shared" si="33"/>
        <v>#REF!</v>
      </c>
      <c r="U98" s="1" t="e">
        <f t="shared" si="33"/>
        <v>#REF!</v>
      </c>
      <c r="V98" s="1" t="e">
        <f t="shared" si="33"/>
        <v>#REF!</v>
      </c>
      <c r="W98" s="59" t="s">
        <v>189</v>
      </c>
      <c r="X98" s="59"/>
    </row>
    <row r="99" spans="1:24" ht="65.25" customHeight="1" x14ac:dyDescent="0.25">
      <c r="A99" s="99"/>
      <c r="B99" s="61"/>
      <c r="C99" s="51" t="s">
        <v>12</v>
      </c>
      <c r="D99" s="1">
        <f>D52+D66+D80+D96</f>
        <v>86773.6</v>
      </c>
      <c r="E99" s="1">
        <f>E52+E66+E80+E96</f>
        <v>86773.6</v>
      </c>
      <c r="F99" s="1">
        <f>F52+F66+F80+F96</f>
        <v>60342.9</v>
      </c>
      <c r="G99" s="1">
        <f>G52+G66+G80+G96</f>
        <v>60342.9</v>
      </c>
      <c r="H99" s="1" t="e">
        <f>H78+#REF!</f>
        <v>#REF!</v>
      </c>
      <c r="I99" s="1" t="e">
        <f>I78+#REF!</f>
        <v>#REF!</v>
      </c>
      <c r="J99" s="1" t="e">
        <f>J78+#REF!</f>
        <v>#REF!</v>
      </c>
      <c r="K99" s="1" t="e">
        <f>K78+#REF!</f>
        <v>#REF!</v>
      </c>
      <c r="L99" s="1" t="e">
        <f>L78+#REF!</f>
        <v>#REF!</v>
      </c>
      <c r="M99" s="1" t="e">
        <f>M78+#REF!</f>
        <v>#REF!</v>
      </c>
      <c r="N99" s="1" t="e">
        <f>N78+#REF!</f>
        <v>#REF!</v>
      </c>
      <c r="O99" s="1" t="e">
        <f>O78+#REF!</f>
        <v>#REF!</v>
      </c>
      <c r="P99" s="1" t="e">
        <f>P78+#REF!</f>
        <v>#REF!</v>
      </c>
      <c r="Q99" s="1" t="e">
        <f>Q78+#REF!</f>
        <v>#REF!</v>
      </c>
      <c r="R99" s="1" t="e">
        <f>R78+#REF!</f>
        <v>#REF!</v>
      </c>
      <c r="S99" s="1" t="e">
        <f>S78+#REF!</f>
        <v>#REF!</v>
      </c>
      <c r="T99" s="1" t="e">
        <f>T78+#REF!</f>
        <v>#REF!</v>
      </c>
      <c r="U99" s="1" t="e">
        <f>U78+#REF!</f>
        <v>#REF!</v>
      </c>
      <c r="V99" s="1" t="e">
        <f>V78+#REF!</f>
        <v>#REF!</v>
      </c>
      <c r="W99" s="59" t="s">
        <v>190</v>
      </c>
      <c r="X99" s="59"/>
    </row>
    <row r="100" spans="1:24" ht="65.25" customHeight="1" x14ac:dyDescent="0.25">
      <c r="A100" s="62"/>
      <c r="B100" s="62"/>
      <c r="C100" s="51" t="s">
        <v>80</v>
      </c>
      <c r="D100" s="1">
        <f>D51</f>
        <v>35291.300000000003</v>
      </c>
      <c r="E100" s="1">
        <f>E51</f>
        <v>35291.300000000003</v>
      </c>
      <c r="F100" s="1">
        <f>F51</f>
        <v>21720.7</v>
      </c>
      <c r="G100" s="1">
        <f>G51</f>
        <v>21720.6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59" t="s">
        <v>191</v>
      </c>
      <c r="X100" s="59"/>
    </row>
    <row r="101" spans="1:24" ht="15.75" customHeight="1" x14ac:dyDescent="0.25">
      <c r="A101" s="42"/>
      <c r="B101" s="63" t="s">
        <v>119</v>
      </c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</row>
    <row r="102" spans="1:24" ht="28.5" customHeight="1" x14ac:dyDescent="0.25">
      <c r="A102" s="50">
        <v>4</v>
      </c>
      <c r="B102" s="78" t="s">
        <v>54</v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80"/>
    </row>
    <row r="103" spans="1:24" ht="48.75" customHeight="1" x14ac:dyDescent="0.25">
      <c r="A103" s="7"/>
      <c r="B103" s="51" t="s">
        <v>55</v>
      </c>
      <c r="C103" s="51" t="s">
        <v>24</v>
      </c>
      <c r="D103" s="1">
        <v>500</v>
      </c>
      <c r="E103" s="1">
        <v>500</v>
      </c>
      <c r="F103" s="1">
        <v>470.6</v>
      </c>
      <c r="G103" s="1">
        <v>470.6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59" t="s">
        <v>192</v>
      </c>
      <c r="X103" s="59"/>
    </row>
    <row r="104" spans="1:24" ht="150" customHeight="1" x14ac:dyDescent="0.25">
      <c r="A104" s="7"/>
      <c r="B104" s="26" t="s">
        <v>104</v>
      </c>
      <c r="C104" s="51" t="s">
        <v>80</v>
      </c>
      <c r="D104" s="1">
        <v>5750</v>
      </c>
      <c r="E104" s="1">
        <v>5750</v>
      </c>
      <c r="F104" s="1">
        <v>3560</v>
      </c>
      <c r="G104" s="1">
        <v>3560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59" t="s">
        <v>193</v>
      </c>
      <c r="X104" s="59"/>
    </row>
    <row r="105" spans="1:24" ht="48" customHeight="1" x14ac:dyDescent="0.25">
      <c r="A105" s="7"/>
      <c r="B105" s="41" t="s">
        <v>105</v>
      </c>
      <c r="C105" s="43"/>
      <c r="D105" s="27">
        <f>D106+D107</f>
        <v>7041.7000000000007</v>
      </c>
      <c r="E105" s="27">
        <f t="shared" ref="E105:G105" si="34">E106+E107</f>
        <v>7041.7000000000007</v>
      </c>
      <c r="F105" s="27">
        <f t="shared" si="34"/>
        <v>6292.4000000000005</v>
      </c>
      <c r="G105" s="27">
        <f t="shared" si="34"/>
        <v>6292.4000000000005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59" t="s">
        <v>194</v>
      </c>
      <c r="X105" s="59"/>
    </row>
    <row r="106" spans="1:24" ht="81" customHeight="1" x14ac:dyDescent="0.25">
      <c r="A106" s="7"/>
      <c r="B106" s="26" t="s">
        <v>106</v>
      </c>
      <c r="C106" s="51" t="s">
        <v>12</v>
      </c>
      <c r="D106" s="1">
        <v>6689.6</v>
      </c>
      <c r="E106" s="1">
        <v>6689.6</v>
      </c>
      <c r="F106" s="1">
        <v>5977.8</v>
      </c>
      <c r="G106" s="1">
        <v>5977.8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59" t="s">
        <v>194</v>
      </c>
      <c r="X106" s="59"/>
    </row>
    <row r="107" spans="1:24" ht="136.5" customHeight="1" x14ac:dyDescent="0.25">
      <c r="A107" s="54"/>
      <c r="B107" s="26" t="s">
        <v>93</v>
      </c>
      <c r="C107" s="51" t="s">
        <v>24</v>
      </c>
      <c r="D107" s="1">
        <v>352.1</v>
      </c>
      <c r="E107" s="1">
        <v>352.1</v>
      </c>
      <c r="F107" s="1">
        <v>314.60000000000002</v>
      </c>
      <c r="G107" s="1">
        <v>314.60000000000002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59" t="s">
        <v>195</v>
      </c>
      <c r="X107" s="59"/>
    </row>
    <row r="108" spans="1:24" ht="216.75" customHeight="1" x14ac:dyDescent="0.25">
      <c r="A108" s="54"/>
      <c r="B108" s="40" t="s">
        <v>130</v>
      </c>
      <c r="C108" s="51" t="s">
        <v>12</v>
      </c>
      <c r="D108" s="1">
        <v>46241.2</v>
      </c>
      <c r="E108" s="1">
        <v>46241.2</v>
      </c>
      <c r="F108" s="1">
        <v>0</v>
      </c>
      <c r="G108" s="1">
        <v>0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59" t="s">
        <v>20</v>
      </c>
      <c r="X108" s="59"/>
    </row>
    <row r="109" spans="1:24" ht="136.5" customHeight="1" x14ac:dyDescent="0.25">
      <c r="A109" s="54"/>
      <c r="B109" s="40" t="s">
        <v>131</v>
      </c>
      <c r="C109" s="51" t="s">
        <v>24</v>
      </c>
      <c r="D109" s="1">
        <v>2433.8000000000002</v>
      </c>
      <c r="E109" s="1">
        <v>2433.8000000000002</v>
      </c>
      <c r="F109" s="1">
        <v>0</v>
      </c>
      <c r="G109" s="1">
        <v>0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59" t="s">
        <v>20</v>
      </c>
      <c r="X109" s="59"/>
    </row>
    <row r="110" spans="1:24" ht="33" customHeight="1" x14ac:dyDescent="0.25">
      <c r="A110" s="111"/>
      <c r="B110" s="101" t="s">
        <v>14</v>
      </c>
      <c r="C110" s="43" t="s">
        <v>13</v>
      </c>
      <c r="D110" s="27">
        <f>D112+D113+D111</f>
        <v>61966.7</v>
      </c>
      <c r="E110" s="27">
        <f t="shared" ref="E110:G110" si="35">E112+E113+E111</f>
        <v>61966.7</v>
      </c>
      <c r="F110" s="27">
        <f t="shared" si="35"/>
        <v>10323</v>
      </c>
      <c r="G110" s="27">
        <f t="shared" si="35"/>
        <v>10323</v>
      </c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68" t="s">
        <v>196</v>
      </c>
      <c r="X110" s="59"/>
    </row>
    <row r="111" spans="1:24" ht="48.75" customHeight="1" x14ac:dyDescent="0.25">
      <c r="A111" s="77"/>
      <c r="B111" s="102"/>
      <c r="C111" s="51" t="s">
        <v>80</v>
      </c>
      <c r="D111" s="1">
        <f>D104</f>
        <v>5750</v>
      </c>
      <c r="E111" s="1">
        <f t="shared" ref="E111:G111" si="36">E104</f>
        <v>5750</v>
      </c>
      <c r="F111" s="1">
        <f t="shared" si="36"/>
        <v>3560</v>
      </c>
      <c r="G111" s="1">
        <f t="shared" si="36"/>
        <v>3560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59" t="s">
        <v>193</v>
      </c>
      <c r="X111" s="59"/>
    </row>
    <row r="112" spans="1:24" ht="48.75" customHeight="1" x14ac:dyDescent="0.25">
      <c r="A112" s="65"/>
      <c r="B112" s="67"/>
      <c r="C112" s="51" t="s">
        <v>12</v>
      </c>
      <c r="D112" s="1">
        <f>D106+D108</f>
        <v>52930.799999999996</v>
      </c>
      <c r="E112" s="1">
        <f t="shared" ref="E112:G112" si="37">E106+E108</f>
        <v>52930.799999999996</v>
      </c>
      <c r="F112" s="1">
        <f t="shared" si="37"/>
        <v>5977.8</v>
      </c>
      <c r="G112" s="1">
        <f t="shared" si="37"/>
        <v>5977.8</v>
      </c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59" t="s">
        <v>197</v>
      </c>
      <c r="X112" s="59"/>
    </row>
    <row r="113" spans="1:24" ht="51" customHeight="1" x14ac:dyDescent="0.25">
      <c r="A113" s="66"/>
      <c r="B113" s="62"/>
      <c r="C113" s="51" t="s">
        <v>24</v>
      </c>
      <c r="D113" s="1">
        <f>D103+D107+D109</f>
        <v>3285.9</v>
      </c>
      <c r="E113" s="1">
        <f t="shared" ref="E113:G113" si="38">E103+E107+E109</f>
        <v>3285.9</v>
      </c>
      <c r="F113" s="1">
        <f t="shared" si="38"/>
        <v>785.2</v>
      </c>
      <c r="G113" s="1">
        <f t="shared" si="38"/>
        <v>785.2</v>
      </c>
      <c r="H113" s="1">
        <f t="shared" ref="H113:V113" si="39">H103+H107</f>
        <v>0</v>
      </c>
      <c r="I113" s="1">
        <f t="shared" si="39"/>
        <v>0</v>
      </c>
      <c r="J113" s="1">
        <f t="shared" si="39"/>
        <v>0</v>
      </c>
      <c r="K113" s="1">
        <f t="shared" si="39"/>
        <v>0</v>
      </c>
      <c r="L113" s="1">
        <f t="shared" si="39"/>
        <v>0</v>
      </c>
      <c r="M113" s="1">
        <f t="shared" si="39"/>
        <v>0</v>
      </c>
      <c r="N113" s="1">
        <f t="shared" si="39"/>
        <v>0</v>
      </c>
      <c r="O113" s="1">
        <f t="shared" si="39"/>
        <v>0</v>
      </c>
      <c r="P113" s="1">
        <f t="shared" si="39"/>
        <v>0</v>
      </c>
      <c r="Q113" s="1">
        <f t="shared" si="39"/>
        <v>0</v>
      </c>
      <c r="R113" s="1">
        <f t="shared" si="39"/>
        <v>0</v>
      </c>
      <c r="S113" s="1">
        <f t="shared" si="39"/>
        <v>0</v>
      </c>
      <c r="T113" s="1">
        <f t="shared" si="39"/>
        <v>0</v>
      </c>
      <c r="U113" s="1">
        <f t="shared" si="39"/>
        <v>0</v>
      </c>
      <c r="V113" s="1">
        <f t="shared" si="39"/>
        <v>0</v>
      </c>
      <c r="W113" s="59" t="s">
        <v>198</v>
      </c>
      <c r="X113" s="59"/>
    </row>
    <row r="114" spans="1:24" ht="42" customHeight="1" x14ac:dyDescent="0.25">
      <c r="A114" s="62"/>
      <c r="B114" s="89" t="s">
        <v>56</v>
      </c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79"/>
      <c r="U114" s="79"/>
      <c r="V114" s="79"/>
      <c r="W114" s="79"/>
      <c r="X114" s="80"/>
    </row>
    <row r="115" spans="1:24" ht="91.5" customHeight="1" x14ac:dyDescent="0.25">
      <c r="B115" s="51" t="s">
        <v>57</v>
      </c>
      <c r="C115" s="51" t="s">
        <v>24</v>
      </c>
      <c r="D115" s="1">
        <v>4</v>
      </c>
      <c r="E115" s="1">
        <v>4</v>
      </c>
      <c r="F115" s="1">
        <v>4</v>
      </c>
      <c r="G115" s="1">
        <v>4</v>
      </c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59" t="s">
        <v>92</v>
      </c>
      <c r="X115" s="59"/>
    </row>
    <row r="116" spans="1:24" ht="61.5" customHeight="1" x14ac:dyDescent="0.25">
      <c r="A116" s="25"/>
      <c r="B116" s="51" t="s">
        <v>58</v>
      </c>
      <c r="C116" s="51" t="s">
        <v>24</v>
      </c>
      <c r="D116" s="1">
        <v>3517.3</v>
      </c>
      <c r="E116" s="1">
        <v>3517.3</v>
      </c>
      <c r="F116" s="1">
        <v>1999.8</v>
      </c>
      <c r="G116" s="1">
        <v>1989.8</v>
      </c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59" t="s">
        <v>199</v>
      </c>
      <c r="X116" s="59"/>
    </row>
    <row r="117" spans="1:24" ht="102" customHeight="1" x14ac:dyDescent="0.25">
      <c r="A117" s="25"/>
      <c r="B117" s="51" t="s">
        <v>59</v>
      </c>
      <c r="C117" s="51" t="s">
        <v>24</v>
      </c>
      <c r="D117" s="1">
        <v>2180</v>
      </c>
      <c r="E117" s="1">
        <v>2180</v>
      </c>
      <c r="F117" s="1">
        <v>1770.5</v>
      </c>
      <c r="G117" s="1">
        <v>1770.5</v>
      </c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59" t="s">
        <v>200</v>
      </c>
      <c r="X117" s="59"/>
    </row>
    <row r="118" spans="1:24" ht="102" customHeight="1" x14ac:dyDescent="0.25">
      <c r="A118" s="25"/>
      <c r="B118" s="51" t="s">
        <v>76</v>
      </c>
      <c r="C118" s="51" t="s">
        <v>24</v>
      </c>
      <c r="D118" s="1">
        <v>24.3</v>
      </c>
      <c r="E118" s="1">
        <v>24.3</v>
      </c>
      <c r="F118" s="1">
        <v>0</v>
      </c>
      <c r="G118" s="1">
        <v>0</v>
      </c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59" t="s">
        <v>20</v>
      </c>
      <c r="X118" s="59"/>
    </row>
    <row r="119" spans="1:24" ht="158.25" customHeight="1" x14ac:dyDescent="0.25">
      <c r="A119" s="25"/>
      <c r="B119" s="26" t="s">
        <v>107</v>
      </c>
      <c r="C119" s="51" t="s">
        <v>80</v>
      </c>
      <c r="D119" s="1">
        <v>1500</v>
      </c>
      <c r="E119" s="1">
        <v>1500</v>
      </c>
      <c r="F119" s="1">
        <v>796.1</v>
      </c>
      <c r="G119" s="1">
        <v>796.1</v>
      </c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59" t="s">
        <v>201</v>
      </c>
      <c r="X119" s="59"/>
    </row>
    <row r="120" spans="1:24" ht="32.25" customHeight="1" x14ac:dyDescent="0.25">
      <c r="A120" s="112"/>
      <c r="B120" s="60" t="s">
        <v>14</v>
      </c>
      <c r="C120" s="43" t="s">
        <v>77</v>
      </c>
      <c r="D120" s="27">
        <f>D121+D122</f>
        <v>7225.6</v>
      </c>
      <c r="E120" s="27">
        <f t="shared" ref="E120:G120" si="40">E121+E122</f>
        <v>7225.6</v>
      </c>
      <c r="F120" s="27">
        <f t="shared" si="40"/>
        <v>4570.3</v>
      </c>
      <c r="G120" s="27">
        <f t="shared" si="40"/>
        <v>4560.3</v>
      </c>
      <c r="H120" s="27" t="e">
        <f>H121+#REF!</f>
        <v>#REF!</v>
      </c>
      <c r="I120" s="27" t="e">
        <f>I121+#REF!</f>
        <v>#REF!</v>
      </c>
      <c r="J120" s="27" t="e">
        <f>J121+#REF!</f>
        <v>#REF!</v>
      </c>
      <c r="K120" s="27" t="e">
        <f>K121+#REF!</f>
        <v>#REF!</v>
      </c>
      <c r="L120" s="27" t="e">
        <f>L121+#REF!</f>
        <v>#REF!</v>
      </c>
      <c r="M120" s="27" t="e">
        <f>M121+#REF!</f>
        <v>#REF!</v>
      </c>
      <c r="N120" s="27" t="e">
        <f>N121+#REF!</f>
        <v>#REF!</v>
      </c>
      <c r="O120" s="27" t="e">
        <f>O121+#REF!</f>
        <v>#REF!</v>
      </c>
      <c r="P120" s="27" t="e">
        <f>P121+#REF!</f>
        <v>#REF!</v>
      </c>
      <c r="Q120" s="27" t="e">
        <f>Q121+#REF!</f>
        <v>#REF!</v>
      </c>
      <c r="R120" s="27" t="e">
        <f>R121+#REF!</f>
        <v>#REF!</v>
      </c>
      <c r="S120" s="27" t="e">
        <f>S121+#REF!</f>
        <v>#REF!</v>
      </c>
      <c r="T120" s="27" t="e">
        <f>T121+#REF!</f>
        <v>#REF!</v>
      </c>
      <c r="U120" s="27" t="e">
        <f>U121+#REF!</f>
        <v>#REF!</v>
      </c>
      <c r="V120" s="27" t="e">
        <f>V121+#REF!</f>
        <v>#REF!</v>
      </c>
      <c r="W120" s="68" t="s">
        <v>202</v>
      </c>
      <c r="X120" s="68"/>
    </row>
    <row r="121" spans="1:24" s="14" customFormat="1" ht="36.75" customHeight="1" x14ac:dyDescent="0.25">
      <c r="A121" s="70"/>
      <c r="B121" s="99"/>
      <c r="C121" s="51" t="s">
        <v>24</v>
      </c>
      <c r="D121" s="1">
        <f>D115+D116+D117+D118</f>
        <v>5725.6</v>
      </c>
      <c r="E121" s="1">
        <f t="shared" ref="E121" si="41">E115+E116+E117+E118</f>
        <v>5725.6</v>
      </c>
      <c r="F121" s="1">
        <f>F115+F116+F117+F118-0.1</f>
        <v>3774.2000000000003</v>
      </c>
      <c r="G121" s="1">
        <f>G115+G116+G117+G118-0.1</f>
        <v>3764.2000000000003</v>
      </c>
      <c r="H121" s="1">
        <f t="shared" ref="H121:V121" si="42">H115+H116+H117+H118</f>
        <v>0</v>
      </c>
      <c r="I121" s="1">
        <f t="shared" si="42"/>
        <v>0</v>
      </c>
      <c r="J121" s="1">
        <f t="shared" si="42"/>
        <v>0</v>
      </c>
      <c r="K121" s="1">
        <f t="shared" si="42"/>
        <v>0</v>
      </c>
      <c r="L121" s="1">
        <f t="shared" si="42"/>
        <v>0</v>
      </c>
      <c r="M121" s="1">
        <f t="shared" si="42"/>
        <v>0</v>
      </c>
      <c r="N121" s="1">
        <f t="shared" si="42"/>
        <v>0</v>
      </c>
      <c r="O121" s="1">
        <f t="shared" si="42"/>
        <v>0</v>
      </c>
      <c r="P121" s="1">
        <f t="shared" si="42"/>
        <v>0</v>
      </c>
      <c r="Q121" s="1">
        <f t="shared" si="42"/>
        <v>0</v>
      </c>
      <c r="R121" s="1">
        <f t="shared" si="42"/>
        <v>0</v>
      </c>
      <c r="S121" s="1">
        <f t="shared" si="42"/>
        <v>0</v>
      </c>
      <c r="T121" s="1">
        <f t="shared" si="42"/>
        <v>0</v>
      </c>
      <c r="U121" s="1">
        <f t="shared" si="42"/>
        <v>0</v>
      </c>
      <c r="V121" s="1">
        <f t="shared" si="42"/>
        <v>0</v>
      </c>
      <c r="W121" s="59" t="s">
        <v>203</v>
      </c>
      <c r="X121" s="59"/>
    </row>
    <row r="122" spans="1:24" s="14" customFormat="1" ht="48" customHeight="1" x14ac:dyDescent="0.25">
      <c r="A122" s="70"/>
      <c r="B122" s="62"/>
      <c r="C122" s="51" t="s">
        <v>80</v>
      </c>
      <c r="D122" s="1">
        <f>D119</f>
        <v>1500</v>
      </c>
      <c r="E122" s="1">
        <f t="shared" ref="E122:G122" si="43">E119</f>
        <v>1500</v>
      </c>
      <c r="F122" s="1">
        <f t="shared" si="43"/>
        <v>796.1</v>
      </c>
      <c r="G122" s="1">
        <f t="shared" si="43"/>
        <v>796.1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59" t="s">
        <v>201</v>
      </c>
      <c r="X122" s="59"/>
    </row>
    <row r="123" spans="1:24" ht="18.75" customHeight="1" x14ac:dyDescent="0.25">
      <c r="A123" s="72"/>
      <c r="B123" s="89" t="s">
        <v>60</v>
      </c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84"/>
    </row>
    <row r="124" spans="1:24" s="14" customFormat="1" ht="99" customHeight="1" x14ac:dyDescent="0.25">
      <c r="A124" s="49"/>
      <c r="B124" s="15" t="s">
        <v>17</v>
      </c>
      <c r="C124" s="51" t="s">
        <v>24</v>
      </c>
      <c r="D124" s="1">
        <v>259</v>
      </c>
      <c r="E124" s="1">
        <v>259</v>
      </c>
      <c r="F124" s="1">
        <v>154.1</v>
      </c>
      <c r="G124" s="1">
        <v>154.1</v>
      </c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59" t="s">
        <v>204</v>
      </c>
      <c r="X124" s="59"/>
    </row>
    <row r="125" spans="1:24" s="14" customFormat="1" ht="54.75" customHeight="1" x14ac:dyDescent="0.25">
      <c r="A125" s="12"/>
      <c r="B125" s="15" t="s">
        <v>61</v>
      </c>
      <c r="C125" s="51" t="s">
        <v>24</v>
      </c>
      <c r="D125" s="1">
        <v>24672.400000000001</v>
      </c>
      <c r="E125" s="1">
        <v>24672.400000000001</v>
      </c>
      <c r="F125" s="1">
        <v>17186.400000000001</v>
      </c>
      <c r="G125" s="1">
        <v>15738.7</v>
      </c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59" t="s">
        <v>205</v>
      </c>
      <c r="X125" s="59"/>
    </row>
    <row r="126" spans="1:24" s="14" customFormat="1" ht="128.25" customHeight="1" x14ac:dyDescent="0.25">
      <c r="A126" s="56"/>
      <c r="B126" s="37" t="s">
        <v>108</v>
      </c>
      <c r="C126" s="51" t="s">
        <v>80</v>
      </c>
      <c r="D126" s="1">
        <v>12350</v>
      </c>
      <c r="E126" s="1">
        <v>12350</v>
      </c>
      <c r="F126" s="1">
        <v>11962.2</v>
      </c>
      <c r="G126" s="1">
        <v>11962.2</v>
      </c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59" t="s">
        <v>206</v>
      </c>
      <c r="X126" s="59"/>
    </row>
    <row r="127" spans="1:24" s="14" customFormat="1" ht="35.25" customHeight="1" x14ac:dyDescent="0.25">
      <c r="A127" s="113"/>
      <c r="B127" s="60" t="s">
        <v>14</v>
      </c>
      <c r="C127" s="43" t="s">
        <v>22</v>
      </c>
      <c r="D127" s="27">
        <f>D128+D129</f>
        <v>37281.4</v>
      </c>
      <c r="E127" s="27">
        <f t="shared" ref="E127:G127" si="44">E128+E129</f>
        <v>37281.4</v>
      </c>
      <c r="F127" s="27">
        <f t="shared" si="44"/>
        <v>29302.7</v>
      </c>
      <c r="G127" s="27">
        <f t="shared" si="44"/>
        <v>27855</v>
      </c>
      <c r="H127" s="27">
        <f t="shared" ref="H127:V127" si="45">H128</f>
        <v>0</v>
      </c>
      <c r="I127" s="27">
        <f t="shared" si="45"/>
        <v>0</v>
      </c>
      <c r="J127" s="27">
        <f t="shared" si="45"/>
        <v>0</v>
      </c>
      <c r="K127" s="27">
        <f t="shared" si="45"/>
        <v>0</v>
      </c>
      <c r="L127" s="27">
        <f t="shared" si="45"/>
        <v>0</v>
      </c>
      <c r="M127" s="27">
        <f t="shared" si="45"/>
        <v>0</v>
      </c>
      <c r="N127" s="27">
        <f t="shared" si="45"/>
        <v>0</v>
      </c>
      <c r="O127" s="27">
        <f t="shared" si="45"/>
        <v>0</v>
      </c>
      <c r="P127" s="27">
        <f t="shared" si="45"/>
        <v>0</v>
      </c>
      <c r="Q127" s="27">
        <f t="shared" si="45"/>
        <v>0</v>
      </c>
      <c r="R127" s="27">
        <f t="shared" si="45"/>
        <v>0</v>
      </c>
      <c r="S127" s="27">
        <f t="shared" si="45"/>
        <v>0</v>
      </c>
      <c r="T127" s="27">
        <f t="shared" si="45"/>
        <v>0</v>
      </c>
      <c r="U127" s="27">
        <f t="shared" si="45"/>
        <v>0</v>
      </c>
      <c r="V127" s="27">
        <f t="shared" si="45"/>
        <v>0</v>
      </c>
      <c r="W127" s="68" t="s">
        <v>207</v>
      </c>
      <c r="X127" s="68"/>
    </row>
    <row r="128" spans="1:24" s="14" customFormat="1" ht="36" customHeight="1" x14ac:dyDescent="0.25">
      <c r="A128" s="76"/>
      <c r="B128" s="81"/>
      <c r="C128" s="51" t="s">
        <v>24</v>
      </c>
      <c r="D128" s="1">
        <f>D124+D125</f>
        <v>24931.4</v>
      </c>
      <c r="E128" s="1">
        <f t="shared" ref="E128:G128" si="46">E124+E125</f>
        <v>24931.4</v>
      </c>
      <c r="F128" s="1">
        <f t="shared" si="46"/>
        <v>17340.5</v>
      </c>
      <c r="G128" s="1">
        <f t="shared" si="46"/>
        <v>15892.800000000001</v>
      </c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59" t="s">
        <v>208</v>
      </c>
      <c r="X128" s="59"/>
    </row>
    <row r="129" spans="1:24" s="14" customFormat="1" ht="36" customHeight="1" x14ac:dyDescent="0.25">
      <c r="A129" s="77"/>
      <c r="B129" s="82"/>
      <c r="C129" s="51" t="s">
        <v>80</v>
      </c>
      <c r="D129" s="1">
        <f>D126</f>
        <v>12350</v>
      </c>
      <c r="E129" s="1">
        <f t="shared" ref="E129:G129" si="47">E126</f>
        <v>12350</v>
      </c>
      <c r="F129" s="1">
        <f t="shared" si="47"/>
        <v>11962.2</v>
      </c>
      <c r="G129" s="1">
        <f t="shared" si="47"/>
        <v>11962.2</v>
      </c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59" t="s">
        <v>206</v>
      </c>
      <c r="X129" s="59"/>
    </row>
    <row r="130" spans="1:24" s="14" customFormat="1" ht="35.25" customHeight="1" x14ac:dyDescent="0.25">
      <c r="A130" s="113"/>
      <c r="B130" s="60" t="s">
        <v>11</v>
      </c>
      <c r="C130" s="43" t="s">
        <v>22</v>
      </c>
      <c r="D130" s="27">
        <f>D131+D132+D133</f>
        <v>106473.7</v>
      </c>
      <c r="E130" s="27">
        <f t="shared" ref="E130:G130" si="48">E131+E132+E133</f>
        <v>106473.7</v>
      </c>
      <c r="F130" s="27">
        <f t="shared" si="48"/>
        <v>44196</v>
      </c>
      <c r="G130" s="27">
        <f t="shared" si="48"/>
        <v>42738.3</v>
      </c>
      <c r="H130" s="27" t="e">
        <f t="shared" ref="H130:V130" si="49">H131+H132</f>
        <v>#REF!</v>
      </c>
      <c r="I130" s="27" t="e">
        <f t="shared" si="49"/>
        <v>#REF!</v>
      </c>
      <c r="J130" s="27" t="e">
        <f t="shared" si="49"/>
        <v>#REF!</v>
      </c>
      <c r="K130" s="27" t="e">
        <f t="shared" si="49"/>
        <v>#REF!</v>
      </c>
      <c r="L130" s="27" t="e">
        <f t="shared" si="49"/>
        <v>#REF!</v>
      </c>
      <c r="M130" s="27" t="e">
        <f t="shared" si="49"/>
        <v>#REF!</v>
      </c>
      <c r="N130" s="27" t="e">
        <f t="shared" si="49"/>
        <v>#REF!</v>
      </c>
      <c r="O130" s="27" t="e">
        <f t="shared" si="49"/>
        <v>#REF!</v>
      </c>
      <c r="P130" s="27" t="e">
        <f t="shared" si="49"/>
        <v>#REF!</v>
      </c>
      <c r="Q130" s="27" t="e">
        <f t="shared" si="49"/>
        <v>#REF!</v>
      </c>
      <c r="R130" s="27" t="e">
        <f t="shared" si="49"/>
        <v>#REF!</v>
      </c>
      <c r="S130" s="27" t="e">
        <f t="shared" si="49"/>
        <v>#REF!</v>
      </c>
      <c r="T130" s="27" t="e">
        <f t="shared" si="49"/>
        <v>#REF!</v>
      </c>
      <c r="U130" s="27" t="e">
        <f t="shared" si="49"/>
        <v>#REF!</v>
      </c>
      <c r="V130" s="27" t="e">
        <f t="shared" si="49"/>
        <v>#REF!</v>
      </c>
      <c r="W130" s="68" t="s">
        <v>209</v>
      </c>
      <c r="X130" s="68"/>
    </row>
    <row r="131" spans="1:24" s="14" customFormat="1" ht="36" customHeight="1" x14ac:dyDescent="0.25">
      <c r="A131" s="76"/>
      <c r="B131" s="81"/>
      <c r="C131" s="51" t="s">
        <v>24</v>
      </c>
      <c r="D131" s="1">
        <f>D113+D121+D128</f>
        <v>33942.9</v>
      </c>
      <c r="E131" s="1">
        <f t="shared" ref="E131" si="50">E113+E121+E128</f>
        <v>33942.9</v>
      </c>
      <c r="F131" s="1">
        <f>F113+F121+F128</f>
        <v>21899.9</v>
      </c>
      <c r="G131" s="1">
        <f>G113+G121+G128</f>
        <v>20442.2</v>
      </c>
      <c r="H131" s="1">
        <f t="shared" ref="H131:V131" si="51">H113+H121+H128</f>
        <v>0</v>
      </c>
      <c r="I131" s="1">
        <f t="shared" si="51"/>
        <v>0</v>
      </c>
      <c r="J131" s="1">
        <f t="shared" si="51"/>
        <v>0</v>
      </c>
      <c r="K131" s="1">
        <f t="shared" si="51"/>
        <v>0</v>
      </c>
      <c r="L131" s="1">
        <f t="shared" si="51"/>
        <v>0</v>
      </c>
      <c r="M131" s="1">
        <f t="shared" si="51"/>
        <v>0</v>
      </c>
      <c r="N131" s="1">
        <f t="shared" si="51"/>
        <v>0</v>
      </c>
      <c r="O131" s="1">
        <f t="shared" si="51"/>
        <v>0</v>
      </c>
      <c r="P131" s="1">
        <f t="shared" si="51"/>
        <v>0</v>
      </c>
      <c r="Q131" s="1">
        <f t="shared" si="51"/>
        <v>0</v>
      </c>
      <c r="R131" s="1">
        <f t="shared" si="51"/>
        <v>0</v>
      </c>
      <c r="S131" s="1">
        <f t="shared" si="51"/>
        <v>0</v>
      </c>
      <c r="T131" s="1">
        <f t="shared" si="51"/>
        <v>0</v>
      </c>
      <c r="U131" s="1">
        <f t="shared" si="51"/>
        <v>0</v>
      </c>
      <c r="V131" s="1">
        <f t="shared" si="51"/>
        <v>0</v>
      </c>
      <c r="W131" s="59" t="s">
        <v>210</v>
      </c>
      <c r="X131" s="59"/>
    </row>
    <row r="132" spans="1:24" s="14" customFormat="1" ht="58.5" customHeight="1" x14ac:dyDescent="0.25">
      <c r="A132" s="76"/>
      <c r="B132" s="81"/>
      <c r="C132" s="51" t="s">
        <v>12</v>
      </c>
      <c r="D132" s="1">
        <f>D112</f>
        <v>52930.799999999996</v>
      </c>
      <c r="E132" s="1">
        <f t="shared" ref="E132:G132" si="52">E112</f>
        <v>52930.799999999996</v>
      </c>
      <c r="F132" s="1">
        <f t="shared" si="52"/>
        <v>5977.8</v>
      </c>
      <c r="G132" s="1">
        <f t="shared" si="52"/>
        <v>5977.8</v>
      </c>
      <c r="H132" s="1" t="e">
        <f>H112+#REF!</f>
        <v>#REF!</v>
      </c>
      <c r="I132" s="1" t="e">
        <f>I112+#REF!</f>
        <v>#REF!</v>
      </c>
      <c r="J132" s="1" t="e">
        <f>J112+#REF!</f>
        <v>#REF!</v>
      </c>
      <c r="K132" s="1" t="e">
        <f>K112+#REF!</f>
        <v>#REF!</v>
      </c>
      <c r="L132" s="1" t="e">
        <f>L112+#REF!</f>
        <v>#REF!</v>
      </c>
      <c r="M132" s="1" t="e">
        <f>M112+#REF!</f>
        <v>#REF!</v>
      </c>
      <c r="N132" s="1" t="e">
        <f>N112+#REF!</f>
        <v>#REF!</v>
      </c>
      <c r="O132" s="1" t="e">
        <f>O112+#REF!</f>
        <v>#REF!</v>
      </c>
      <c r="P132" s="1" t="e">
        <f>P112+#REF!</f>
        <v>#REF!</v>
      </c>
      <c r="Q132" s="1" t="e">
        <f>Q112+#REF!</f>
        <v>#REF!</v>
      </c>
      <c r="R132" s="1" t="e">
        <f>R112+#REF!</f>
        <v>#REF!</v>
      </c>
      <c r="S132" s="1" t="e">
        <f>S112+#REF!</f>
        <v>#REF!</v>
      </c>
      <c r="T132" s="1" t="e">
        <f>T112+#REF!</f>
        <v>#REF!</v>
      </c>
      <c r="U132" s="1" t="e">
        <f>U112+#REF!</f>
        <v>#REF!</v>
      </c>
      <c r="V132" s="1" t="e">
        <f>V112+#REF!</f>
        <v>#REF!</v>
      </c>
      <c r="W132" s="59" t="s">
        <v>111</v>
      </c>
      <c r="X132" s="59"/>
    </row>
    <row r="133" spans="1:24" s="14" customFormat="1" ht="58.5" customHeight="1" x14ac:dyDescent="0.25">
      <c r="A133" s="77"/>
      <c r="B133" s="82"/>
      <c r="C133" s="51" t="s">
        <v>80</v>
      </c>
      <c r="D133" s="1">
        <f>D111+D122+D129</f>
        <v>19600</v>
      </c>
      <c r="E133" s="1">
        <f t="shared" ref="E133:G133" si="53">E111+E122+E129</f>
        <v>19600</v>
      </c>
      <c r="F133" s="1">
        <f t="shared" si="53"/>
        <v>16318.300000000001</v>
      </c>
      <c r="G133" s="1">
        <f t="shared" si="53"/>
        <v>16318.300000000001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59" t="s">
        <v>211</v>
      </c>
      <c r="X133" s="59"/>
    </row>
    <row r="134" spans="1:24" ht="18.75" customHeight="1" x14ac:dyDescent="0.25">
      <c r="A134" s="50">
        <v>5</v>
      </c>
      <c r="B134" s="89" t="s">
        <v>94</v>
      </c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84"/>
    </row>
    <row r="135" spans="1:24" ht="46.5" customHeight="1" x14ac:dyDescent="0.25">
      <c r="A135" s="25"/>
      <c r="B135" s="53" t="s">
        <v>83</v>
      </c>
      <c r="C135" s="51" t="s">
        <v>24</v>
      </c>
      <c r="D135" s="1" t="s">
        <v>133</v>
      </c>
      <c r="E135" s="1" t="s">
        <v>133</v>
      </c>
      <c r="F135" s="1" t="s">
        <v>134</v>
      </c>
      <c r="G135" s="1">
        <v>1478.8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59" t="s">
        <v>213</v>
      </c>
      <c r="X135" s="59"/>
    </row>
    <row r="136" spans="1:24" ht="57.75" customHeight="1" x14ac:dyDescent="0.25">
      <c r="A136" s="25"/>
      <c r="B136" s="53" t="s">
        <v>62</v>
      </c>
      <c r="C136" s="51" t="s">
        <v>24</v>
      </c>
      <c r="D136" s="1" t="s">
        <v>109</v>
      </c>
      <c r="E136" s="1" t="s">
        <v>109</v>
      </c>
      <c r="F136" s="53" t="s">
        <v>212</v>
      </c>
      <c r="G136" s="53" t="s">
        <v>212</v>
      </c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59" t="s">
        <v>214</v>
      </c>
      <c r="X136" s="59"/>
    </row>
    <row r="137" spans="1:24" ht="69.75" customHeight="1" x14ac:dyDescent="0.25">
      <c r="A137" s="25"/>
      <c r="B137" s="53" t="s">
        <v>63</v>
      </c>
      <c r="C137" s="51" t="s">
        <v>24</v>
      </c>
      <c r="D137" s="1">
        <v>2746</v>
      </c>
      <c r="E137" s="1">
        <v>2746</v>
      </c>
      <c r="F137" s="1">
        <v>1700.7</v>
      </c>
      <c r="G137" s="1">
        <v>1696.8</v>
      </c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59" t="s">
        <v>215</v>
      </c>
      <c r="X137" s="59"/>
    </row>
    <row r="138" spans="1:24" s="14" customFormat="1" ht="46.5" customHeight="1" x14ac:dyDescent="0.25">
      <c r="A138" s="25"/>
      <c r="B138" s="53" t="s">
        <v>64</v>
      </c>
      <c r="C138" s="51" t="s">
        <v>24</v>
      </c>
      <c r="D138" s="1">
        <v>4874.3999999999996</v>
      </c>
      <c r="E138" s="1">
        <v>4874.3999999999996</v>
      </c>
      <c r="F138" s="1">
        <v>3249</v>
      </c>
      <c r="G138" s="1">
        <v>3190.6</v>
      </c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59" t="s">
        <v>216</v>
      </c>
      <c r="X138" s="59"/>
    </row>
    <row r="139" spans="1:24" s="14" customFormat="1" ht="141.75" customHeight="1" x14ac:dyDescent="0.25">
      <c r="A139" s="25"/>
      <c r="B139" s="32" t="s">
        <v>110</v>
      </c>
      <c r="C139" s="51" t="s">
        <v>80</v>
      </c>
      <c r="D139" s="1">
        <v>12293.3</v>
      </c>
      <c r="E139" s="1">
        <v>12293.3</v>
      </c>
      <c r="F139" s="1">
        <v>6835.6</v>
      </c>
      <c r="G139" s="1">
        <v>6835.6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59" t="s">
        <v>217</v>
      </c>
      <c r="X139" s="59"/>
    </row>
    <row r="140" spans="1:24" s="14" customFormat="1" ht="167.25" customHeight="1" x14ac:dyDescent="0.25">
      <c r="A140" s="55"/>
      <c r="B140" s="32" t="s">
        <v>135</v>
      </c>
      <c r="C140" s="51" t="s">
        <v>80</v>
      </c>
      <c r="D140" s="1">
        <v>500</v>
      </c>
      <c r="E140" s="1">
        <v>500</v>
      </c>
      <c r="F140" s="1">
        <v>0</v>
      </c>
      <c r="G140" s="1">
        <v>0</v>
      </c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59" t="s">
        <v>21</v>
      </c>
      <c r="X140" s="59"/>
    </row>
    <row r="141" spans="1:24" ht="36" customHeight="1" x14ac:dyDescent="0.25">
      <c r="A141" s="110"/>
      <c r="B141" s="60" t="s">
        <v>11</v>
      </c>
      <c r="C141" s="43" t="s">
        <v>13</v>
      </c>
      <c r="D141" s="27">
        <f>D142+D143</f>
        <v>22987.899999999998</v>
      </c>
      <c r="E141" s="27">
        <f t="shared" ref="E141:G141" si="54">E142+E143</f>
        <v>22987.899999999998</v>
      </c>
      <c r="F141" s="27">
        <f t="shared" si="54"/>
        <v>13537.1</v>
      </c>
      <c r="G141" s="27">
        <f t="shared" si="54"/>
        <v>13474.9</v>
      </c>
      <c r="H141" s="27">
        <f t="shared" ref="H141:V141" si="55">H142</f>
        <v>0</v>
      </c>
      <c r="I141" s="27">
        <f t="shared" si="55"/>
        <v>0</v>
      </c>
      <c r="J141" s="27">
        <f t="shared" si="55"/>
        <v>0</v>
      </c>
      <c r="K141" s="27">
        <f t="shared" si="55"/>
        <v>0</v>
      </c>
      <c r="L141" s="27">
        <f t="shared" si="55"/>
        <v>0</v>
      </c>
      <c r="M141" s="27">
        <f t="shared" si="55"/>
        <v>0</v>
      </c>
      <c r="N141" s="27">
        <f t="shared" si="55"/>
        <v>0</v>
      </c>
      <c r="O141" s="27">
        <f t="shared" si="55"/>
        <v>0</v>
      </c>
      <c r="P141" s="27">
        <f t="shared" si="55"/>
        <v>0</v>
      </c>
      <c r="Q141" s="27">
        <f t="shared" si="55"/>
        <v>0</v>
      </c>
      <c r="R141" s="27">
        <f t="shared" si="55"/>
        <v>0</v>
      </c>
      <c r="S141" s="27">
        <f t="shared" si="55"/>
        <v>0</v>
      </c>
      <c r="T141" s="27">
        <f t="shared" si="55"/>
        <v>0</v>
      </c>
      <c r="U141" s="27">
        <f t="shared" si="55"/>
        <v>0</v>
      </c>
      <c r="V141" s="27">
        <f t="shared" si="55"/>
        <v>0</v>
      </c>
      <c r="W141" s="85" t="s">
        <v>218</v>
      </c>
      <c r="X141" s="86"/>
    </row>
    <row r="142" spans="1:24" ht="36.75" customHeight="1" x14ac:dyDescent="0.25">
      <c r="A142" s="70"/>
      <c r="B142" s="61"/>
      <c r="C142" s="51" t="s">
        <v>24</v>
      </c>
      <c r="D142" s="1">
        <f>D135+D136+D137+D138</f>
        <v>10194.599999999999</v>
      </c>
      <c r="E142" s="1">
        <f t="shared" ref="E142:G142" si="56">E135+E136+E137+E138</f>
        <v>10194.599999999999</v>
      </c>
      <c r="F142" s="1">
        <f>F135+F136+F137+F138-0.1</f>
        <v>6701.5</v>
      </c>
      <c r="G142" s="1">
        <f t="shared" si="56"/>
        <v>6639.2999999999993</v>
      </c>
      <c r="H142" s="1">
        <f t="shared" ref="H142:V142" si="57">H121+H128</f>
        <v>0</v>
      </c>
      <c r="I142" s="1">
        <f t="shared" si="57"/>
        <v>0</v>
      </c>
      <c r="J142" s="1">
        <f t="shared" si="57"/>
        <v>0</v>
      </c>
      <c r="K142" s="1">
        <f t="shared" si="57"/>
        <v>0</v>
      </c>
      <c r="L142" s="1">
        <f t="shared" si="57"/>
        <v>0</v>
      </c>
      <c r="M142" s="1">
        <f t="shared" si="57"/>
        <v>0</v>
      </c>
      <c r="N142" s="1">
        <f t="shared" si="57"/>
        <v>0</v>
      </c>
      <c r="O142" s="1">
        <f t="shared" si="57"/>
        <v>0</v>
      </c>
      <c r="P142" s="1">
        <f t="shared" si="57"/>
        <v>0</v>
      </c>
      <c r="Q142" s="1">
        <f t="shared" si="57"/>
        <v>0</v>
      </c>
      <c r="R142" s="1">
        <f t="shared" si="57"/>
        <v>0</v>
      </c>
      <c r="S142" s="1">
        <f t="shared" si="57"/>
        <v>0</v>
      </c>
      <c r="T142" s="1">
        <f t="shared" si="57"/>
        <v>0</v>
      </c>
      <c r="U142" s="1">
        <f t="shared" si="57"/>
        <v>0</v>
      </c>
      <c r="V142" s="1">
        <f t="shared" si="57"/>
        <v>0</v>
      </c>
      <c r="W142" s="59" t="s">
        <v>129</v>
      </c>
      <c r="X142" s="59"/>
    </row>
    <row r="143" spans="1:24" ht="36.75" customHeight="1" x14ac:dyDescent="0.25">
      <c r="A143" s="46"/>
      <c r="B143" s="62"/>
      <c r="C143" s="51" t="s">
        <v>80</v>
      </c>
      <c r="D143" s="1">
        <f>D139+D140</f>
        <v>12793.3</v>
      </c>
      <c r="E143" s="1">
        <f t="shared" ref="E143:G143" si="58">E139+E140</f>
        <v>12793.3</v>
      </c>
      <c r="F143" s="1">
        <f t="shared" si="58"/>
        <v>6835.6</v>
      </c>
      <c r="G143" s="1">
        <f t="shared" si="58"/>
        <v>6835.6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59" t="s">
        <v>120</v>
      </c>
      <c r="X143" s="59"/>
    </row>
    <row r="144" spans="1:24" ht="20.25" customHeight="1" x14ac:dyDescent="0.25">
      <c r="A144" s="50">
        <v>6</v>
      </c>
      <c r="B144" s="92" t="s">
        <v>112</v>
      </c>
      <c r="C144" s="92"/>
      <c r="D144" s="92"/>
      <c r="E144" s="92"/>
      <c r="F144" s="92"/>
      <c r="G144" s="92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</row>
    <row r="145" spans="1:24" ht="52.5" customHeight="1" x14ac:dyDescent="0.25">
      <c r="A145" s="6"/>
      <c r="B145" s="33" t="s">
        <v>65</v>
      </c>
      <c r="C145" s="51" t="s">
        <v>12</v>
      </c>
      <c r="D145" s="1">
        <v>3184.4</v>
      </c>
      <c r="E145" s="1">
        <v>3184.4</v>
      </c>
      <c r="F145" s="1">
        <v>3184.4</v>
      </c>
      <c r="G145" s="1">
        <v>3184.4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59" t="s">
        <v>92</v>
      </c>
      <c r="X145" s="59"/>
    </row>
    <row r="146" spans="1:24" ht="32.25" customHeight="1" x14ac:dyDescent="0.25">
      <c r="A146" s="47"/>
      <c r="B146" s="60" t="s">
        <v>11</v>
      </c>
      <c r="C146" s="43" t="s">
        <v>13</v>
      </c>
      <c r="D146" s="27">
        <f>D147</f>
        <v>3184.4</v>
      </c>
      <c r="E146" s="27">
        <f t="shared" ref="E146:V146" si="59">E147</f>
        <v>3184.4</v>
      </c>
      <c r="F146" s="27">
        <f t="shared" si="59"/>
        <v>3184.4</v>
      </c>
      <c r="G146" s="27">
        <f t="shared" si="59"/>
        <v>3184.4</v>
      </c>
      <c r="H146" s="27">
        <f t="shared" si="59"/>
        <v>0</v>
      </c>
      <c r="I146" s="27">
        <f t="shared" si="59"/>
        <v>0</v>
      </c>
      <c r="J146" s="27">
        <f t="shared" si="59"/>
        <v>0</v>
      </c>
      <c r="K146" s="27">
        <f t="shared" si="59"/>
        <v>0</v>
      </c>
      <c r="L146" s="27">
        <f t="shared" si="59"/>
        <v>0</v>
      </c>
      <c r="M146" s="27">
        <f t="shared" si="59"/>
        <v>0</v>
      </c>
      <c r="N146" s="27">
        <f t="shared" si="59"/>
        <v>0</v>
      </c>
      <c r="O146" s="27">
        <f t="shared" si="59"/>
        <v>0</v>
      </c>
      <c r="P146" s="27">
        <f t="shared" si="59"/>
        <v>0</v>
      </c>
      <c r="Q146" s="27">
        <f t="shared" si="59"/>
        <v>0</v>
      </c>
      <c r="R146" s="27">
        <f t="shared" si="59"/>
        <v>0</v>
      </c>
      <c r="S146" s="27">
        <f t="shared" si="59"/>
        <v>0</v>
      </c>
      <c r="T146" s="27">
        <f t="shared" si="59"/>
        <v>0</v>
      </c>
      <c r="U146" s="27">
        <f t="shared" si="59"/>
        <v>0</v>
      </c>
      <c r="V146" s="27">
        <f t="shared" si="59"/>
        <v>0</v>
      </c>
      <c r="W146" s="68" t="s">
        <v>91</v>
      </c>
      <c r="X146" s="59"/>
    </row>
    <row r="147" spans="1:24" ht="57.75" customHeight="1" x14ac:dyDescent="0.25">
      <c r="A147" s="46"/>
      <c r="B147" s="61"/>
      <c r="C147" s="51" t="s">
        <v>12</v>
      </c>
      <c r="D147" s="1">
        <f>D145</f>
        <v>3184.4</v>
      </c>
      <c r="E147" s="1">
        <f t="shared" ref="E147:V147" si="60">E145</f>
        <v>3184.4</v>
      </c>
      <c r="F147" s="1">
        <f t="shared" si="60"/>
        <v>3184.4</v>
      </c>
      <c r="G147" s="1">
        <f t="shared" si="60"/>
        <v>3184.4</v>
      </c>
      <c r="H147" s="1">
        <f t="shared" si="60"/>
        <v>0</v>
      </c>
      <c r="I147" s="1">
        <f t="shared" si="60"/>
        <v>0</v>
      </c>
      <c r="J147" s="1">
        <f t="shared" si="60"/>
        <v>0</v>
      </c>
      <c r="K147" s="1">
        <f t="shared" si="60"/>
        <v>0</v>
      </c>
      <c r="L147" s="1">
        <f t="shared" si="60"/>
        <v>0</v>
      </c>
      <c r="M147" s="1">
        <f t="shared" si="60"/>
        <v>0</v>
      </c>
      <c r="N147" s="1">
        <f t="shared" si="60"/>
        <v>0</v>
      </c>
      <c r="O147" s="1">
        <f t="shared" si="60"/>
        <v>0</v>
      </c>
      <c r="P147" s="1">
        <f t="shared" si="60"/>
        <v>0</v>
      </c>
      <c r="Q147" s="1">
        <f t="shared" si="60"/>
        <v>0</v>
      </c>
      <c r="R147" s="1">
        <f t="shared" si="60"/>
        <v>0</v>
      </c>
      <c r="S147" s="1">
        <f t="shared" si="60"/>
        <v>0</v>
      </c>
      <c r="T147" s="1">
        <f t="shared" si="60"/>
        <v>0</v>
      </c>
      <c r="U147" s="1">
        <f t="shared" si="60"/>
        <v>0</v>
      </c>
      <c r="V147" s="1">
        <f t="shared" si="60"/>
        <v>0</v>
      </c>
      <c r="W147" s="96" t="s">
        <v>92</v>
      </c>
      <c r="X147" s="97"/>
    </row>
    <row r="148" spans="1:24" ht="21.75" customHeight="1" x14ac:dyDescent="0.25">
      <c r="A148" s="43">
        <v>7</v>
      </c>
      <c r="B148" s="63" t="s">
        <v>113</v>
      </c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</row>
    <row r="149" spans="1:24" ht="37.5" customHeight="1" x14ac:dyDescent="0.25">
      <c r="A149" s="73"/>
      <c r="B149" s="15" t="s">
        <v>66</v>
      </c>
      <c r="C149" s="51" t="s">
        <v>24</v>
      </c>
      <c r="D149" s="1">
        <v>145</v>
      </c>
      <c r="E149" s="1">
        <v>145</v>
      </c>
      <c r="F149" s="1">
        <v>70</v>
      </c>
      <c r="G149" s="1">
        <v>70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59" t="s">
        <v>219</v>
      </c>
      <c r="X149" s="59"/>
    </row>
    <row r="150" spans="1:24" ht="32.25" customHeight="1" x14ac:dyDescent="0.25">
      <c r="A150" s="70"/>
      <c r="B150" s="60" t="s">
        <v>11</v>
      </c>
      <c r="C150" s="43" t="s">
        <v>13</v>
      </c>
      <c r="D150" s="27">
        <f>D151</f>
        <v>145</v>
      </c>
      <c r="E150" s="27">
        <f t="shared" ref="E150:V150" si="61">E151</f>
        <v>145</v>
      </c>
      <c r="F150" s="27">
        <f t="shared" si="61"/>
        <v>70</v>
      </c>
      <c r="G150" s="27">
        <f t="shared" si="61"/>
        <v>70</v>
      </c>
      <c r="H150" s="27">
        <f t="shared" si="61"/>
        <v>0</v>
      </c>
      <c r="I150" s="27">
        <f t="shared" si="61"/>
        <v>0</v>
      </c>
      <c r="J150" s="27">
        <f t="shared" si="61"/>
        <v>0</v>
      </c>
      <c r="K150" s="27">
        <f t="shared" si="61"/>
        <v>0</v>
      </c>
      <c r="L150" s="27">
        <f t="shared" si="61"/>
        <v>0</v>
      </c>
      <c r="M150" s="27">
        <f t="shared" si="61"/>
        <v>0</v>
      </c>
      <c r="N150" s="27">
        <f t="shared" si="61"/>
        <v>0</v>
      </c>
      <c r="O150" s="27">
        <f t="shared" si="61"/>
        <v>0</v>
      </c>
      <c r="P150" s="27">
        <f t="shared" si="61"/>
        <v>0</v>
      </c>
      <c r="Q150" s="27">
        <f t="shared" si="61"/>
        <v>0</v>
      </c>
      <c r="R150" s="27">
        <f t="shared" si="61"/>
        <v>0</v>
      </c>
      <c r="S150" s="27">
        <f t="shared" si="61"/>
        <v>0</v>
      </c>
      <c r="T150" s="27">
        <f t="shared" si="61"/>
        <v>0</v>
      </c>
      <c r="U150" s="27">
        <f t="shared" si="61"/>
        <v>0</v>
      </c>
      <c r="V150" s="27">
        <f t="shared" si="61"/>
        <v>0</v>
      </c>
      <c r="W150" s="68" t="s">
        <v>220</v>
      </c>
      <c r="X150" s="59"/>
    </row>
    <row r="151" spans="1:24" s="16" customFormat="1" ht="45.75" customHeight="1" x14ac:dyDescent="0.25">
      <c r="A151" s="72"/>
      <c r="B151" s="98"/>
      <c r="C151" s="51" t="s">
        <v>24</v>
      </c>
      <c r="D151" s="1">
        <f>D149</f>
        <v>145</v>
      </c>
      <c r="E151" s="1">
        <f t="shared" ref="E151:G151" si="62">E149</f>
        <v>145</v>
      </c>
      <c r="F151" s="1">
        <f t="shared" si="62"/>
        <v>70</v>
      </c>
      <c r="G151" s="1">
        <f t="shared" si="62"/>
        <v>70</v>
      </c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59" t="s">
        <v>220</v>
      </c>
      <c r="X151" s="59"/>
    </row>
    <row r="152" spans="1:24" ht="33" customHeight="1" x14ac:dyDescent="0.25">
      <c r="A152" s="43">
        <v>8</v>
      </c>
      <c r="B152" s="63" t="s">
        <v>67</v>
      </c>
      <c r="C152" s="63"/>
      <c r="D152" s="63"/>
      <c r="E152" s="63"/>
      <c r="F152" s="63"/>
      <c r="G152" s="63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</row>
    <row r="153" spans="1:24" ht="49.5" customHeight="1" x14ac:dyDescent="0.25">
      <c r="B153" s="15" t="s">
        <v>10</v>
      </c>
      <c r="C153" s="51" t="s">
        <v>24</v>
      </c>
      <c r="D153" s="1">
        <v>797</v>
      </c>
      <c r="E153" s="1">
        <v>797</v>
      </c>
      <c r="F153" s="1">
        <v>1.2</v>
      </c>
      <c r="G153" s="1">
        <v>0.4</v>
      </c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96" t="s">
        <v>221</v>
      </c>
      <c r="X153" s="97"/>
    </row>
    <row r="154" spans="1:24" ht="52.5" customHeight="1" x14ac:dyDescent="0.25">
      <c r="A154" s="74"/>
      <c r="B154" s="60" t="s">
        <v>11</v>
      </c>
      <c r="C154" s="43" t="s">
        <v>13</v>
      </c>
      <c r="D154" s="27">
        <f>D155</f>
        <v>797</v>
      </c>
      <c r="E154" s="27">
        <f t="shared" ref="E154:G154" si="63">E155</f>
        <v>797</v>
      </c>
      <c r="F154" s="27">
        <f t="shared" si="63"/>
        <v>1.2</v>
      </c>
      <c r="G154" s="27">
        <f t="shared" si="63"/>
        <v>0.4</v>
      </c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85" t="s">
        <v>221</v>
      </c>
      <c r="X154" s="86"/>
    </row>
    <row r="155" spans="1:24" ht="50.25" customHeight="1" x14ac:dyDescent="0.25">
      <c r="A155" s="75"/>
      <c r="B155" s="67"/>
      <c r="C155" s="51" t="s">
        <v>24</v>
      </c>
      <c r="D155" s="1">
        <f>D153</f>
        <v>797</v>
      </c>
      <c r="E155" s="1">
        <f t="shared" ref="E155:G155" si="64">E153</f>
        <v>797</v>
      </c>
      <c r="F155" s="1">
        <f t="shared" si="64"/>
        <v>1.2</v>
      </c>
      <c r="G155" s="1">
        <f t="shared" si="64"/>
        <v>0.4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96" t="s">
        <v>222</v>
      </c>
      <c r="X155" s="97"/>
    </row>
    <row r="156" spans="1:24" ht="40.5" hidden="1" customHeight="1" x14ac:dyDescent="0.25">
      <c r="A156" s="39"/>
      <c r="B156" s="94"/>
      <c r="C156" s="51"/>
      <c r="D156" s="1"/>
      <c r="E156" s="1"/>
      <c r="F156" s="1"/>
      <c r="G156" s="1"/>
      <c r="H156" s="1" t="e">
        <f>#REF!+#REF!+#REF!+#REF!+#REF!</f>
        <v>#REF!</v>
      </c>
      <c r="I156" s="1" t="e">
        <f>#REF!+#REF!+#REF!+#REF!+#REF!</f>
        <v>#REF!</v>
      </c>
      <c r="J156" s="1" t="e">
        <f>#REF!+#REF!+#REF!+#REF!+#REF!</f>
        <v>#REF!</v>
      </c>
      <c r="K156" s="1" t="e">
        <f>#REF!+#REF!+#REF!+#REF!+#REF!</f>
        <v>#REF!</v>
      </c>
      <c r="L156" s="1" t="e">
        <f>#REF!+#REF!+#REF!+#REF!+#REF!</f>
        <v>#REF!</v>
      </c>
      <c r="M156" s="1" t="e">
        <f>#REF!+#REF!+#REF!+#REF!+#REF!</f>
        <v>#REF!</v>
      </c>
      <c r="N156" s="1" t="e">
        <f>#REF!+#REF!+#REF!+#REF!+#REF!</f>
        <v>#REF!</v>
      </c>
      <c r="O156" s="1" t="e">
        <f>#REF!+#REF!+#REF!+#REF!+#REF!</f>
        <v>#REF!</v>
      </c>
      <c r="P156" s="1" t="e">
        <f>#REF!+#REF!+#REF!+#REF!+#REF!</f>
        <v>#REF!</v>
      </c>
      <c r="Q156" s="1" t="e">
        <f>#REF!+#REF!+#REF!+#REF!+#REF!</f>
        <v>#REF!</v>
      </c>
      <c r="R156" s="1" t="e">
        <f>#REF!+#REF!+#REF!+#REF!+#REF!</f>
        <v>#REF!</v>
      </c>
      <c r="S156" s="1" t="e">
        <f>#REF!+#REF!+#REF!+#REF!+#REF!</f>
        <v>#REF!</v>
      </c>
      <c r="T156" s="1" t="e">
        <f>#REF!+#REF!+#REF!+#REF!+#REF!</f>
        <v>#REF!</v>
      </c>
      <c r="U156" s="1" t="e">
        <f>#REF!+#REF!+#REF!+#REF!+#REF!</f>
        <v>#REF!</v>
      </c>
      <c r="V156" s="1" t="e">
        <f>#REF!+#REF!+#REF!+#REF!+#REF!</f>
        <v>#REF!</v>
      </c>
      <c r="W156" s="91"/>
      <c r="X156" s="91"/>
    </row>
    <row r="157" spans="1:24" ht="51.75" hidden="1" customHeight="1" x14ac:dyDescent="0.25">
      <c r="A157" s="39"/>
      <c r="B157" s="95"/>
      <c r="C157" s="51" t="s">
        <v>12</v>
      </c>
      <c r="D157" s="1" t="e">
        <f>#REF!</f>
        <v>#REF!</v>
      </c>
      <c r="E157" s="1" t="e">
        <f>#REF!</f>
        <v>#REF!</v>
      </c>
      <c r="F157" s="1" t="e">
        <f>#REF!</f>
        <v>#REF!</v>
      </c>
      <c r="G157" s="1" t="e">
        <f>#REF!</f>
        <v>#REF!</v>
      </c>
      <c r="H157" s="1" t="e">
        <f>#REF!</f>
        <v>#REF!</v>
      </c>
      <c r="I157" s="1" t="e">
        <f>#REF!</f>
        <v>#REF!</v>
      </c>
      <c r="J157" s="1" t="e">
        <f>#REF!</f>
        <v>#REF!</v>
      </c>
      <c r="K157" s="1" t="e">
        <f>#REF!</f>
        <v>#REF!</v>
      </c>
      <c r="L157" s="1" t="e">
        <f>#REF!</f>
        <v>#REF!</v>
      </c>
      <c r="M157" s="1" t="e">
        <f>#REF!</f>
        <v>#REF!</v>
      </c>
      <c r="N157" s="1" t="e">
        <f>#REF!</f>
        <v>#REF!</v>
      </c>
      <c r="O157" s="1" t="e">
        <f>#REF!</f>
        <v>#REF!</v>
      </c>
      <c r="P157" s="1" t="e">
        <f>#REF!</f>
        <v>#REF!</v>
      </c>
      <c r="Q157" s="1" t="e">
        <f>#REF!</f>
        <v>#REF!</v>
      </c>
      <c r="R157" s="1" t="e">
        <f>#REF!</f>
        <v>#REF!</v>
      </c>
      <c r="S157" s="1" t="e">
        <f>#REF!</f>
        <v>#REF!</v>
      </c>
      <c r="T157" s="1" t="e">
        <f>#REF!</f>
        <v>#REF!</v>
      </c>
      <c r="U157" s="1" t="e">
        <f>#REF!</f>
        <v>#REF!</v>
      </c>
      <c r="V157" s="1" t="e">
        <f>#REF!</f>
        <v>#REF!</v>
      </c>
      <c r="W157" s="96" t="s">
        <v>20</v>
      </c>
      <c r="X157" s="97"/>
    </row>
    <row r="158" spans="1:24" ht="20.25" customHeight="1" x14ac:dyDescent="0.25">
      <c r="A158" s="48"/>
      <c r="B158" s="78" t="s">
        <v>114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79"/>
      <c r="W158" s="79"/>
      <c r="X158" s="80"/>
    </row>
    <row r="159" spans="1:24" ht="80.25" customHeight="1" x14ac:dyDescent="0.25">
      <c r="A159" s="50">
        <v>9</v>
      </c>
      <c r="B159" s="15" t="s">
        <v>68</v>
      </c>
      <c r="C159" s="51" t="s">
        <v>24</v>
      </c>
      <c r="D159" s="1">
        <v>1495.1</v>
      </c>
      <c r="E159" s="1">
        <v>1495.1</v>
      </c>
      <c r="F159" s="1">
        <v>1373.7</v>
      </c>
      <c r="G159" s="1">
        <v>1236.3</v>
      </c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59" t="s">
        <v>223</v>
      </c>
      <c r="X159" s="59"/>
    </row>
    <row r="160" spans="1:24" ht="81" customHeight="1" x14ac:dyDescent="0.25">
      <c r="A160" s="50"/>
      <c r="B160" s="15" t="s">
        <v>69</v>
      </c>
      <c r="C160" s="51" t="s">
        <v>24</v>
      </c>
      <c r="D160" s="17">
        <v>21.5</v>
      </c>
      <c r="E160" s="17">
        <v>21.5</v>
      </c>
      <c r="F160" s="17">
        <v>10.8</v>
      </c>
      <c r="G160" s="17">
        <v>10.7</v>
      </c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59" t="s">
        <v>224</v>
      </c>
      <c r="X160" s="59"/>
    </row>
    <row r="161" spans="1:28" ht="35.25" customHeight="1" x14ac:dyDescent="0.25">
      <c r="A161" s="50"/>
      <c r="B161" s="15" t="s">
        <v>70</v>
      </c>
      <c r="C161" s="51" t="s">
        <v>24</v>
      </c>
      <c r="D161" s="17">
        <v>25</v>
      </c>
      <c r="E161" s="17">
        <v>25</v>
      </c>
      <c r="F161" s="17">
        <v>0</v>
      </c>
      <c r="G161" s="17">
        <v>0</v>
      </c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59" t="s">
        <v>20</v>
      </c>
      <c r="X161" s="59"/>
    </row>
    <row r="162" spans="1:28" ht="97.5" customHeight="1" x14ac:dyDescent="0.25">
      <c r="A162" s="50"/>
      <c r="B162" s="15" t="s">
        <v>71</v>
      </c>
      <c r="C162" s="51" t="s">
        <v>12</v>
      </c>
      <c r="D162" s="17">
        <v>29.2</v>
      </c>
      <c r="E162" s="17">
        <v>29.2</v>
      </c>
      <c r="F162" s="17">
        <v>29.2</v>
      </c>
      <c r="G162" s="17">
        <v>8.6999999999999993</v>
      </c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59" t="s">
        <v>225</v>
      </c>
      <c r="X162" s="59"/>
    </row>
    <row r="163" spans="1:28" ht="174" customHeight="1" x14ac:dyDescent="0.25">
      <c r="A163" s="50"/>
      <c r="B163" s="15" t="s">
        <v>72</v>
      </c>
      <c r="C163" s="51" t="s">
        <v>12</v>
      </c>
      <c r="D163" s="17">
        <v>4</v>
      </c>
      <c r="E163" s="17">
        <v>4</v>
      </c>
      <c r="F163" s="17">
        <v>4</v>
      </c>
      <c r="G163" s="17">
        <v>0</v>
      </c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59" t="s">
        <v>20</v>
      </c>
      <c r="X163" s="59"/>
    </row>
    <row r="164" spans="1:28" ht="88.5" customHeight="1" x14ac:dyDescent="0.25">
      <c r="A164" s="50"/>
      <c r="B164" s="15" t="s">
        <v>73</v>
      </c>
      <c r="C164" s="51" t="s">
        <v>24</v>
      </c>
      <c r="D164" s="17">
        <v>1.6</v>
      </c>
      <c r="E164" s="17">
        <v>1.6</v>
      </c>
      <c r="F164" s="17">
        <v>1.5</v>
      </c>
      <c r="G164" s="17">
        <v>0.5</v>
      </c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59" t="s">
        <v>226</v>
      </c>
      <c r="X164" s="59"/>
    </row>
    <row r="165" spans="1:28" ht="88.5" customHeight="1" x14ac:dyDescent="0.25">
      <c r="A165" s="50"/>
      <c r="B165" s="15" t="s">
        <v>84</v>
      </c>
      <c r="C165" s="51" t="s">
        <v>24</v>
      </c>
      <c r="D165" s="17">
        <v>599.20000000000005</v>
      </c>
      <c r="E165" s="17">
        <v>599.20000000000005</v>
      </c>
      <c r="F165" s="17">
        <v>0</v>
      </c>
      <c r="G165" s="17">
        <v>0</v>
      </c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59" t="s">
        <v>20</v>
      </c>
      <c r="X165" s="59"/>
    </row>
    <row r="166" spans="1:28" ht="38.25" customHeight="1" x14ac:dyDescent="0.25">
      <c r="A166" s="73"/>
      <c r="B166" s="60" t="s">
        <v>11</v>
      </c>
      <c r="C166" s="43" t="s">
        <v>13</v>
      </c>
      <c r="D166" s="27">
        <f>D167+D168</f>
        <v>2175.5999999999995</v>
      </c>
      <c r="E166" s="27">
        <f t="shared" ref="E166:G166" si="65">E167+E168</f>
        <v>2175.5999999999995</v>
      </c>
      <c r="F166" s="27">
        <f t="shared" si="65"/>
        <v>1419.2</v>
      </c>
      <c r="G166" s="27">
        <f t="shared" si="65"/>
        <v>1256.3</v>
      </c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68" t="s">
        <v>227</v>
      </c>
      <c r="X166" s="68"/>
    </row>
    <row r="167" spans="1:28" ht="37.5" customHeight="1" x14ac:dyDescent="0.25">
      <c r="A167" s="76"/>
      <c r="B167" s="81"/>
      <c r="C167" s="51" t="s">
        <v>24</v>
      </c>
      <c r="D167" s="1">
        <f>D159+D160+D161+D164+D165</f>
        <v>2142.3999999999996</v>
      </c>
      <c r="E167" s="1">
        <f t="shared" ref="E167" si="66">E159+E160+E161+E164+E165</f>
        <v>2142.3999999999996</v>
      </c>
      <c r="F167" s="1">
        <f>F159+F160+F161+F164+F165</f>
        <v>1386</v>
      </c>
      <c r="G167" s="1">
        <f>G159+G160+G161+G164+G165+0.1</f>
        <v>1247.5999999999999</v>
      </c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87" t="s">
        <v>229</v>
      </c>
      <c r="X167" s="88"/>
    </row>
    <row r="168" spans="1:28" ht="57.75" customHeight="1" x14ac:dyDescent="0.25">
      <c r="A168" s="77"/>
      <c r="B168" s="82"/>
      <c r="C168" s="51" t="s">
        <v>12</v>
      </c>
      <c r="D168" s="1">
        <f>D162+D163</f>
        <v>33.200000000000003</v>
      </c>
      <c r="E168" s="1">
        <f t="shared" ref="E168:G168" si="67">E162+E163</f>
        <v>33.200000000000003</v>
      </c>
      <c r="F168" s="1">
        <f t="shared" si="67"/>
        <v>33.200000000000003</v>
      </c>
      <c r="G168" s="1">
        <f t="shared" si="67"/>
        <v>8.6999999999999993</v>
      </c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59" t="s">
        <v>228</v>
      </c>
      <c r="X168" s="59"/>
    </row>
    <row r="169" spans="1:28" ht="46.5" customHeight="1" x14ac:dyDescent="0.25">
      <c r="A169" s="43">
        <v>10</v>
      </c>
      <c r="B169" s="63" t="s">
        <v>85</v>
      </c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</row>
    <row r="170" spans="1:28" ht="52.5" customHeight="1" x14ac:dyDescent="0.25">
      <c r="B170" s="15" t="s">
        <v>115</v>
      </c>
      <c r="C170" s="51" t="s">
        <v>24</v>
      </c>
      <c r="D170" s="1">
        <v>267.89999999999998</v>
      </c>
      <c r="E170" s="1">
        <v>267.89999999999998</v>
      </c>
      <c r="F170" s="1">
        <v>27.9</v>
      </c>
      <c r="G170" s="1">
        <v>27.9</v>
      </c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59" t="s">
        <v>230</v>
      </c>
      <c r="X170" s="59"/>
    </row>
    <row r="171" spans="1:28" ht="171.75" customHeight="1" x14ac:dyDescent="0.25">
      <c r="B171" s="37" t="s">
        <v>116</v>
      </c>
      <c r="C171" s="51" t="s">
        <v>80</v>
      </c>
      <c r="D171" s="1">
        <v>5000</v>
      </c>
      <c r="E171" s="1">
        <v>5000</v>
      </c>
      <c r="F171" s="1">
        <v>850</v>
      </c>
      <c r="G171" s="1">
        <v>850</v>
      </c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59" t="s">
        <v>137</v>
      </c>
      <c r="X171" s="59"/>
    </row>
    <row r="172" spans="1:28" ht="32.25" customHeight="1" x14ac:dyDescent="0.25">
      <c r="A172" s="69"/>
      <c r="B172" s="60" t="s">
        <v>11</v>
      </c>
      <c r="C172" s="43" t="s">
        <v>13</v>
      </c>
      <c r="D172" s="27">
        <f>D173+D174</f>
        <v>5267.9</v>
      </c>
      <c r="E172" s="27">
        <f t="shared" ref="E172:G172" si="68">E173+E174</f>
        <v>5267.9</v>
      </c>
      <c r="F172" s="27">
        <f t="shared" si="68"/>
        <v>877.9</v>
      </c>
      <c r="G172" s="27">
        <f t="shared" si="68"/>
        <v>877.9</v>
      </c>
      <c r="H172" s="27">
        <f t="shared" ref="H172:V172" si="69">H173</f>
        <v>0</v>
      </c>
      <c r="I172" s="27">
        <f t="shared" si="69"/>
        <v>0</v>
      </c>
      <c r="J172" s="27">
        <f t="shared" si="69"/>
        <v>0</v>
      </c>
      <c r="K172" s="27">
        <f t="shared" si="69"/>
        <v>0</v>
      </c>
      <c r="L172" s="27">
        <f t="shared" si="69"/>
        <v>0</v>
      </c>
      <c r="M172" s="27">
        <f t="shared" si="69"/>
        <v>0</v>
      </c>
      <c r="N172" s="27">
        <f t="shared" si="69"/>
        <v>0</v>
      </c>
      <c r="O172" s="27">
        <f t="shared" si="69"/>
        <v>0</v>
      </c>
      <c r="P172" s="27">
        <f t="shared" si="69"/>
        <v>0</v>
      </c>
      <c r="Q172" s="27">
        <f t="shared" si="69"/>
        <v>0</v>
      </c>
      <c r="R172" s="27">
        <f t="shared" si="69"/>
        <v>0</v>
      </c>
      <c r="S172" s="27">
        <f t="shared" si="69"/>
        <v>0</v>
      </c>
      <c r="T172" s="27">
        <f t="shared" si="69"/>
        <v>0</v>
      </c>
      <c r="U172" s="27">
        <f t="shared" si="69"/>
        <v>0</v>
      </c>
      <c r="V172" s="27">
        <f t="shared" si="69"/>
        <v>0</v>
      </c>
      <c r="W172" s="68" t="s">
        <v>196</v>
      </c>
      <c r="X172" s="59"/>
    </row>
    <row r="173" spans="1:28" s="16" customFormat="1" ht="45.75" customHeight="1" x14ac:dyDescent="0.25">
      <c r="A173" s="70"/>
      <c r="B173" s="61"/>
      <c r="C173" s="51" t="s">
        <v>24</v>
      </c>
      <c r="D173" s="1">
        <f>D170</f>
        <v>267.89999999999998</v>
      </c>
      <c r="E173" s="1">
        <f t="shared" ref="E173:G173" si="70">E170</f>
        <v>267.89999999999998</v>
      </c>
      <c r="F173" s="1">
        <f t="shared" si="70"/>
        <v>27.9</v>
      </c>
      <c r="G173" s="1">
        <f t="shared" si="70"/>
        <v>27.9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59" t="s">
        <v>231</v>
      </c>
      <c r="X173" s="59"/>
    </row>
    <row r="174" spans="1:28" s="38" customFormat="1" ht="45.75" customHeight="1" x14ac:dyDescent="0.25">
      <c r="A174" s="46"/>
      <c r="B174" s="62"/>
      <c r="C174" s="51" t="s">
        <v>80</v>
      </c>
      <c r="D174" s="1">
        <f>D171</f>
        <v>5000</v>
      </c>
      <c r="E174" s="1">
        <f t="shared" ref="E174:G174" si="71">E171</f>
        <v>5000</v>
      </c>
      <c r="F174" s="1">
        <f t="shared" si="71"/>
        <v>850</v>
      </c>
      <c r="G174" s="1">
        <f t="shared" si="71"/>
        <v>850</v>
      </c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59" t="s">
        <v>138</v>
      </c>
      <c r="X174" s="59"/>
    </row>
    <row r="175" spans="1:28" s="10" customFormat="1" ht="43.5" customHeight="1" x14ac:dyDescent="0.25">
      <c r="A175" s="71"/>
      <c r="B175" s="83" t="s">
        <v>18</v>
      </c>
      <c r="C175" s="35" t="s">
        <v>13</v>
      </c>
      <c r="D175" s="29">
        <f>D176+D177+D178</f>
        <v>406495.69999999995</v>
      </c>
      <c r="E175" s="29">
        <f t="shared" ref="E175:G175" si="72">E176+E177+E178</f>
        <v>406495.69999999995</v>
      </c>
      <c r="F175" s="29">
        <f t="shared" si="72"/>
        <v>224890</v>
      </c>
      <c r="G175" s="29">
        <f t="shared" si="72"/>
        <v>223025.2</v>
      </c>
      <c r="H175" s="29" t="e">
        <f>H176+H177+#REF!</f>
        <v>#REF!</v>
      </c>
      <c r="I175" s="29" t="e">
        <f>I176+I177+#REF!</f>
        <v>#REF!</v>
      </c>
      <c r="J175" s="29" t="e">
        <f>J176+J177+#REF!</f>
        <v>#REF!</v>
      </c>
      <c r="K175" s="29" t="e">
        <f>K176+K177+#REF!</f>
        <v>#REF!</v>
      </c>
      <c r="L175" s="29" t="e">
        <f>L176+L177+#REF!</f>
        <v>#REF!</v>
      </c>
      <c r="M175" s="29" t="e">
        <f>M176+M177+#REF!</f>
        <v>#REF!</v>
      </c>
      <c r="N175" s="29" t="e">
        <f>N176+N177+#REF!</f>
        <v>#REF!</v>
      </c>
      <c r="O175" s="29" t="e">
        <f>O176+O177+#REF!</f>
        <v>#REF!</v>
      </c>
      <c r="P175" s="29" t="e">
        <f>P176+P177+#REF!</f>
        <v>#REF!</v>
      </c>
      <c r="Q175" s="29" t="e">
        <f>Q176+Q177+#REF!</f>
        <v>#REF!</v>
      </c>
      <c r="R175" s="29" t="e">
        <f>R176+R177+#REF!</f>
        <v>#REF!</v>
      </c>
      <c r="S175" s="29" t="e">
        <f>S176+S177+#REF!</f>
        <v>#REF!</v>
      </c>
      <c r="T175" s="29" t="e">
        <f>T176+T177+#REF!</f>
        <v>#REF!</v>
      </c>
      <c r="U175" s="29" t="e">
        <f>U176+U177+#REF!</f>
        <v>#REF!</v>
      </c>
      <c r="V175" s="29" t="e">
        <f>V176+V177+#REF!</f>
        <v>#REF!</v>
      </c>
      <c r="W175" s="85" t="s">
        <v>232</v>
      </c>
      <c r="X175" s="86"/>
      <c r="Y175" s="18"/>
      <c r="Z175" s="18"/>
      <c r="AA175" s="18"/>
      <c r="AB175" s="18"/>
    </row>
    <row r="176" spans="1:28" s="10" customFormat="1" ht="46.5" customHeight="1" x14ac:dyDescent="0.25">
      <c r="A176" s="70"/>
      <c r="B176" s="83"/>
      <c r="C176" s="51" t="s">
        <v>24</v>
      </c>
      <c r="D176" s="1">
        <f>D30+D36+D98+D131+D142+D151+D155+D167+D173</f>
        <v>189910</v>
      </c>
      <c r="E176" s="1">
        <f>E30+E36+E98+E131+E142+E151+E155+E167+E173</f>
        <v>189910</v>
      </c>
      <c r="F176" s="1">
        <f>F30+F36+F98+F131+F142+F151+F155+F167+F173+0.1</f>
        <v>108843.8</v>
      </c>
      <c r="G176" s="1">
        <f>G30+G36+G98+G131+G142+G151+G155+G167+G173-0.2</f>
        <v>107003.6</v>
      </c>
      <c r="H176" s="1" t="e">
        <f>H30+H36+H98+H142+#REF!+#REF!+H151+H155+H167</f>
        <v>#REF!</v>
      </c>
      <c r="I176" s="1" t="e">
        <f>I30+I36+I98+I142+#REF!+#REF!+I151+I155+I167</f>
        <v>#REF!</v>
      </c>
      <c r="J176" s="1" t="e">
        <f>J30+J36+J98+J142+#REF!+#REF!+J151+J155+J167</f>
        <v>#REF!</v>
      </c>
      <c r="K176" s="1" t="e">
        <f>K30+K36+K98+K142+#REF!+#REF!+K151+K155+K167</f>
        <v>#REF!</v>
      </c>
      <c r="L176" s="1" t="e">
        <f>L30+L36+L98+L142+#REF!+#REF!+L151+L155+L167</f>
        <v>#REF!</v>
      </c>
      <c r="M176" s="1" t="e">
        <f>M30+M36+M98+M142+#REF!+#REF!+M151+M155+M167</f>
        <v>#REF!</v>
      </c>
      <c r="N176" s="1" t="e">
        <f>N30+N36+N98+N142+#REF!+#REF!+N151+N155+N167</f>
        <v>#REF!</v>
      </c>
      <c r="O176" s="1" t="e">
        <f>O30+O36+O98+O142+#REF!+#REF!+O151+O155+O167</f>
        <v>#REF!</v>
      </c>
      <c r="P176" s="1" t="e">
        <f>P30+P36+P98+P142+#REF!+#REF!+P151+P155+P167</f>
        <v>#REF!</v>
      </c>
      <c r="Q176" s="1" t="e">
        <f>Q30+Q36+Q98+Q142+#REF!+#REF!+Q151+Q155+Q167</f>
        <v>#REF!</v>
      </c>
      <c r="R176" s="1" t="e">
        <f>R30+R36+R98+R142+#REF!+#REF!+R151+R155+R167</f>
        <v>#REF!</v>
      </c>
      <c r="S176" s="1" t="e">
        <f>S30+S36+S98+S142+#REF!+#REF!+S151+S155+S167</f>
        <v>#REF!</v>
      </c>
      <c r="T176" s="1" t="e">
        <f>T30+T36+T98+T142+#REF!+#REF!+T151+T155+T167</f>
        <v>#REF!</v>
      </c>
      <c r="U176" s="1" t="e">
        <f>U30+U36+U98+U142+#REF!+#REF!+U151+U155+U167</f>
        <v>#REF!</v>
      </c>
      <c r="V176" s="1" t="e">
        <f>V30+V36+V98+V142+#REF!+#REF!+V151+V155+V167</f>
        <v>#REF!</v>
      </c>
      <c r="W176" s="87" t="s">
        <v>233</v>
      </c>
      <c r="X176" s="88"/>
    </row>
    <row r="177" spans="1:24" s="10" customFormat="1" ht="47.25" x14ac:dyDescent="0.25">
      <c r="A177" s="70"/>
      <c r="B177" s="83"/>
      <c r="C177" s="51" t="s">
        <v>12</v>
      </c>
      <c r="D177" s="1">
        <f>D31+D99+D132+D147+D168</f>
        <v>143901.1</v>
      </c>
      <c r="E177" s="1">
        <f>E31+E99+E132+E147+E168</f>
        <v>143901.1</v>
      </c>
      <c r="F177" s="1">
        <f>F31+F99+F132+F147+F168</f>
        <v>70321.599999999991</v>
      </c>
      <c r="G177" s="1">
        <f>G31+G99+G132+G147+G168</f>
        <v>70297.099999999991</v>
      </c>
      <c r="H177" s="1" t="e">
        <f>H31+H99+#REF!+H147+H168</f>
        <v>#REF!</v>
      </c>
      <c r="I177" s="1" t="e">
        <f>I31+I99+#REF!+I147+I168</f>
        <v>#REF!</v>
      </c>
      <c r="J177" s="1" t="e">
        <f>J31+J99+#REF!+J147+J168</f>
        <v>#REF!</v>
      </c>
      <c r="K177" s="1" t="e">
        <f>K31+K99+#REF!+K147+K168</f>
        <v>#REF!</v>
      </c>
      <c r="L177" s="1" t="e">
        <f>L31+L99+#REF!+L147+L168</f>
        <v>#REF!</v>
      </c>
      <c r="M177" s="1" t="e">
        <f>M31+M99+#REF!+M147+M168</f>
        <v>#REF!</v>
      </c>
      <c r="N177" s="1" t="e">
        <f>N31+N99+#REF!+N147+N168</f>
        <v>#REF!</v>
      </c>
      <c r="O177" s="1" t="e">
        <f>O31+O99+#REF!+O147+O168</f>
        <v>#REF!</v>
      </c>
      <c r="P177" s="1" t="e">
        <f>P31+P99+#REF!+P147+P168</f>
        <v>#REF!</v>
      </c>
      <c r="Q177" s="1" t="e">
        <f>Q31+Q99+#REF!+Q147+Q168</f>
        <v>#REF!</v>
      </c>
      <c r="R177" s="1" t="e">
        <f>R31+R99+#REF!+R147+R168</f>
        <v>#REF!</v>
      </c>
      <c r="S177" s="1" t="e">
        <f>S31+S99+#REF!+S147+S168</f>
        <v>#REF!</v>
      </c>
      <c r="T177" s="1" t="e">
        <f>T31+T99+#REF!+T147+T168</f>
        <v>#REF!</v>
      </c>
      <c r="U177" s="1" t="e">
        <f>U31+U99+#REF!+U147+U168</f>
        <v>#REF!</v>
      </c>
      <c r="V177" s="1" t="e">
        <f>V31+V99+#REF!+V147+V168</f>
        <v>#REF!</v>
      </c>
      <c r="W177" s="87" t="s">
        <v>132</v>
      </c>
      <c r="X177" s="88"/>
    </row>
    <row r="178" spans="1:24" s="10" customFormat="1" ht="39.75" customHeight="1" x14ac:dyDescent="0.25">
      <c r="A178" s="72"/>
      <c r="B178" s="84"/>
      <c r="C178" s="51" t="s">
        <v>80</v>
      </c>
      <c r="D178" s="1">
        <f>D100+D133+D143+D174</f>
        <v>72684.600000000006</v>
      </c>
      <c r="E178" s="1">
        <f>E100+E133+E143+E174</f>
        <v>72684.600000000006</v>
      </c>
      <c r="F178" s="1">
        <f>F100+F133+F143+F174</f>
        <v>45724.6</v>
      </c>
      <c r="G178" s="1">
        <f>G100+G133+G143+G174</f>
        <v>45724.5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59" t="s">
        <v>234</v>
      </c>
      <c r="X178" s="59"/>
    </row>
    <row r="179" spans="1:24" s="10" customFormat="1" x14ac:dyDescent="0.25">
      <c r="A179" s="36"/>
      <c r="B179" s="20"/>
      <c r="C179" s="21"/>
      <c r="D179" s="22"/>
      <c r="E179" s="22"/>
      <c r="F179" s="22"/>
      <c r="G179" s="22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4"/>
      <c r="X179" s="24"/>
    </row>
    <row r="180" spans="1:24" s="10" customFormat="1" x14ac:dyDescent="0.25">
      <c r="A180" s="19"/>
      <c r="B180" s="20"/>
      <c r="C180" s="21"/>
      <c r="D180" s="22"/>
      <c r="E180" s="22"/>
      <c r="F180" s="22"/>
      <c r="G180" s="22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4"/>
      <c r="X180" s="24"/>
    </row>
    <row r="181" spans="1:24" s="10" customFormat="1" x14ac:dyDescent="0.25">
      <c r="A181" s="19"/>
      <c r="B181" s="20"/>
      <c r="C181" s="21"/>
      <c r="D181" s="22"/>
      <c r="E181" s="22"/>
      <c r="F181" s="22"/>
      <c r="G181" s="22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4"/>
      <c r="X181" s="24"/>
    </row>
    <row r="182" spans="1:24" x14ac:dyDescent="0.25">
      <c r="A182" s="19"/>
      <c r="D182" s="10"/>
      <c r="E182" s="10"/>
      <c r="F182" s="10"/>
      <c r="G182" s="10"/>
    </row>
    <row r="214" spans="1:75" x14ac:dyDescent="0.25">
      <c r="BV214" s="2">
        <v>410</v>
      </c>
      <c r="BW214" s="2">
        <v>140</v>
      </c>
    </row>
    <row r="218" spans="1:75" x14ac:dyDescent="0.25">
      <c r="A218" s="2" t="s">
        <v>48</v>
      </c>
    </row>
  </sheetData>
  <mergeCells count="226">
    <mergeCell ref="W46:X46"/>
    <mergeCell ref="W47:X47"/>
    <mergeCell ref="W48:X48"/>
    <mergeCell ref="W61:X61"/>
    <mergeCell ref="W62:X62"/>
    <mergeCell ref="W63:X63"/>
    <mergeCell ref="W91:X91"/>
    <mergeCell ref="W92:X92"/>
    <mergeCell ref="W93:X93"/>
    <mergeCell ref="W70:X70"/>
    <mergeCell ref="W75:X75"/>
    <mergeCell ref="W76:X76"/>
    <mergeCell ref="W77:X77"/>
    <mergeCell ref="W80:X80"/>
    <mergeCell ref="W86:X86"/>
    <mergeCell ref="W87:X87"/>
    <mergeCell ref="W81:X81"/>
    <mergeCell ref="A141:A142"/>
    <mergeCell ref="W139:X139"/>
    <mergeCell ref="W135:X135"/>
    <mergeCell ref="W136:X136"/>
    <mergeCell ref="A110:A111"/>
    <mergeCell ref="W104:X104"/>
    <mergeCell ref="W105:X105"/>
    <mergeCell ref="W106:X106"/>
    <mergeCell ref="W107:X107"/>
    <mergeCell ref="B120:B122"/>
    <mergeCell ref="A120:A123"/>
    <mergeCell ref="A127:A129"/>
    <mergeCell ref="B127:B129"/>
    <mergeCell ref="W129:X129"/>
    <mergeCell ref="B130:B133"/>
    <mergeCell ref="A130:A133"/>
    <mergeCell ref="W133:X133"/>
    <mergeCell ref="B141:B143"/>
    <mergeCell ref="W143:X143"/>
    <mergeCell ref="W117:X117"/>
    <mergeCell ref="W118:X118"/>
    <mergeCell ref="W119:X119"/>
    <mergeCell ref="W121:X121"/>
    <mergeCell ref="W120:X120"/>
    <mergeCell ref="B29:B31"/>
    <mergeCell ref="W27:X27"/>
    <mergeCell ref="W28:X28"/>
    <mergeCell ref="B11:B12"/>
    <mergeCell ref="A11:A12"/>
    <mergeCell ref="W40:X40"/>
    <mergeCell ref="A38:X38"/>
    <mergeCell ref="W30:X30"/>
    <mergeCell ref="W31:X31"/>
    <mergeCell ref="A21:A23"/>
    <mergeCell ref="B35:B36"/>
    <mergeCell ref="W35:X35"/>
    <mergeCell ref="W26:X26"/>
    <mergeCell ref="W39:X39"/>
    <mergeCell ref="W25:X25"/>
    <mergeCell ref="A29:A31"/>
    <mergeCell ref="A27:A28"/>
    <mergeCell ref="A35:A36"/>
    <mergeCell ref="B32:X32"/>
    <mergeCell ref="W33:X33"/>
    <mergeCell ref="W36:X36"/>
    <mergeCell ref="B37:X37"/>
    <mergeCell ref="W14:X14"/>
    <mergeCell ref="W11:X11"/>
    <mergeCell ref="W12:X12"/>
    <mergeCell ref="W16:X16"/>
    <mergeCell ref="W18:X18"/>
    <mergeCell ref="W19:X19"/>
    <mergeCell ref="W20:X20"/>
    <mergeCell ref="W17:X17"/>
    <mergeCell ref="W29:X29"/>
    <mergeCell ref="B110:B113"/>
    <mergeCell ref="W85:X85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6:X7"/>
    <mergeCell ref="B27:B28"/>
    <mergeCell ref="W15:X15"/>
    <mergeCell ref="B24:X24"/>
    <mergeCell ref="B21:B23"/>
    <mergeCell ref="W21:X21"/>
    <mergeCell ref="W22:X22"/>
    <mergeCell ref="W23:X23"/>
    <mergeCell ref="B8:X8"/>
    <mergeCell ref="B9:X9"/>
    <mergeCell ref="W10:X10"/>
    <mergeCell ref="B13:X13"/>
    <mergeCell ref="W108:X108"/>
    <mergeCell ref="W109:X109"/>
    <mergeCell ref="W42:X42"/>
    <mergeCell ref="W41:X41"/>
    <mergeCell ref="W58:X58"/>
    <mergeCell ref="W113:X113"/>
    <mergeCell ref="A71:X71"/>
    <mergeCell ref="W73:X73"/>
    <mergeCell ref="W74:X74"/>
    <mergeCell ref="W83:X83"/>
    <mergeCell ref="W44:X44"/>
    <mergeCell ref="W55:X55"/>
    <mergeCell ref="W60:X60"/>
    <mergeCell ref="W50:X50"/>
    <mergeCell ref="W49:X49"/>
    <mergeCell ref="W59:X59"/>
    <mergeCell ref="B101:X101"/>
    <mergeCell ref="B94:B96"/>
    <mergeCell ref="W112:X112"/>
    <mergeCell ref="W94:X94"/>
    <mergeCell ref="A112:A114"/>
    <mergeCell ref="W43:X43"/>
    <mergeCell ref="W57:X57"/>
    <mergeCell ref="W78:X78"/>
    <mergeCell ref="W128:X128"/>
    <mergeCell ref="W142:X142"/>
    <mergeCell ref="W141:X141"/>
    <mergeCell ref="W157:X157"/>
    <mergeCell ref="B148:X148"/>
    <mergeCell ref="W125:X125"/>
    <mergeCell ref="B102:X102"/>
    <mergeCell ref="A79:A81"/>
    <mergeCell ref="A82:X82"/>
    <mergeCell ref="W115:X115"/>
    <mergeCell ref="W116:X116"/>
    <mergeCell ref="W88:X88"/>
    <mergeCell ref="W89:X89"/>
    <mergeCell ref="W95:X95"/>
    <mergeCell ref="W96:X96"/>
    <mergeCell ref="W111:X111"/>
    <mergeCell ref="W84:X84"/>
    <mergeCell ref="W97:X97"/>
    <mergeCell ref="W79:X79"/>
    <mergeCell ref="A94:A96"/>
    <mergeCell ref="A97:A100"/>
    <mergeCell ref="B114:X114"/>
    <mergeCell ref="W110:X110"/>
    <mergeCell ref="W103:X103"/>
    <mergeCell ref="B146:B147"/>
    <mergeCell ref="W153:X153"/>
    <mergeCell ref="W151:X151"/>
    <mergeCell ref="W154:X154"/>
    <mergeCell ref="W155:X155"/>
    <mergeCell ref="W132:X132"/>
    <mergeCell ref="B134:X134"/>
    <mergeCell ref="B150:B151"/>
    <mergeCell ref="W147:X147"/>
    <mergeCell ref="W146:X146"/>
    <mergeCell ref="W177:X177"/>
    <mergeCell ref="W167:X167"/>
    <mergeCell ref="B123:X123"/>
    <mergeCell ref="W122:X122"/>
    <mergeCell ref="W149:X149"/>
    <mergeCell ref="W150:X150"/>
    <mergeCell ref="W156:X156"/>
    <mergeCell ref="B152:X152"/>
    <mergeCell ref="W163:X163"/>
    <mergeCell ref="W137:X137"/>
    <mergeCell ref="W162:X162"/>
    <mergeCell ref="W127:X127"/>
    <mergeCell ref="B144:X144"/>
    <mergeCell ref="W138:X138"/>
    <mergeCell ref="W126:X126"/>
    <mergeCell ref="W140:X140"/>
    <mergeCell ref="W171:X171"/>
    <mergeCell ref="B172:B174"/>
    <mergeCell ref="W174:X174"/>
    <mergeCell ref="W124:X124"/>
    <mergeCell ref="B154:B157"/>
    <mergeCell ref="W145:X145"/>
    <mergeCell ref="W130:X130"/>
    <mergeCell ref="W131:X131"/>
    <mergeCell ref="W52:X52"/>
    <mergeCell ref="W56:X56"/>
    <mergeCell ref="A172:A173"/>
    <mergeCell ref="A175:A178"/>
    <mergeCell ref="A149:A151"/>
    <mergeCell ref="A154:A155"/>
    <mergeCell ref="A166:A168"/>
    <mergeCell ref="W165:X165"/>
    <mergeCell ref="B169:X169"/>
    <mergeCell ref="W170:X170"/>
    <mergeCell ref="W172:X172"/>
    <mergeCell ref="W173:X173"/>
    <mergeCell ref="B158:X158"/>
    <mergeCell ref="W159:X159"/>
    <mergeCell ref="W164:X164"/>
    <mergeCell ref="W160:X160"/>
    <mergeCell ref="W161:X161"/>
    <mergeCell ref="B166:B168"/>
    <mergeCell ref="W166:X166"/>
    <mergeCell ref="W168:X168"/>
    <mergeCell ref="B175:B178"/>
    <mergeCell ref="W178:X178"/>
    <mergeCell ref="W175:X175"/>
    <mergeCell ref="W176:X176"/>
    <mergeCell ref="W34:X34"/>
    <mergeCell ref="W72:X72"/>
    <mergeCell ref="W45:X45"/>
    <mergeCell ref="W51:X51"/>
    <mergeCell ref="B97:B100"/>
    <mergeCell ref="W100:X100"/>
    <mergeCell ref="A67:X67"/>
    <mergeCell ref="W68:X68"/>
    <mergeCell ref="A69:A70"/>
    <mergeCell ref="B69:B70"/>
    <mergeCell ref="W69:X69"/>
    <mergeCell ref="W98:X98"/>
    <mergeCell ref="W99:X99"/>
    <mergeCell ref="B79:B81"/>
    <mergeCell ref="W90:X90"/>
    <mergeCell ref="W66:X66"/>
    <mergeCell ref="A49:A52"/>
    <mergeCell ref="B49:B52"/>
    <mergeCell ref="B64:B66"/>
    <mergeCell ref="A64:A66"/>
    <mergeCell ref="W64:X64"/>
    <mergeCell ref="A53:X53"/>
    <mergeCell ref="W54:X54"/>
    <mergeCell ref="W65:X65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36:V136 X136" numberStoredAsText="1"/>
    <ignoredError sqref="F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2022-12-20T09:17:19Z</dcterms:modified>
</cp:coreProperties>
</file>