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B302D307-5C42-439A-A1E5-B734B53BCC63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отчёт" sheetId="12" r:id="rId1"/>
  </sheets>
  <calcPr calcId="191029"/>
  <fileRecoveryPr repairLoad="1"/>
</workbook>
</file>

<file path=xl/calcChain.xml><?xml version="1.0" encoding="utf-8"?>
<calcChain xmlns="http://schemas.openxmlformats.org/spreadsheetml/2006/main">
  <c r="E165" i="12" l="1"/>
  <c r="E164" i="12" s="1"/>
  <c r="F165" i="12"/>
  <c r="G165" i="12"/>
  <c r="G164" i="12" s="1"/>
  <c r="E166" i="12"/>
  <c r="F166" i="12"/>
  <c r="F164" i="12" s="1"/>
  <c r="G166" i="12"/>
  <c r="E167" i="12"/>
  <c r="F167" i="12"/>
  <c r="G167" i="12"/>
  <c r="D167" i="12"/>
  <c r="D166" i="12"/>
  <c r="E162" i="12"/>
  <c r="E161" i="12" s="1"/>
  <c r="F162" i="12"/>
  <c r="G162" i="12"/>
  <c r="G161" i="12" s="1"/>
  <c r="E163" i="12"/>
  <c r="F163" i="12"/>
  <c r="F161" i="12" s="1"/>
  <c r="G163" i="12"/>
  <c r="D161" i="12"/>
  <c r="D163" i="12"/>
  <c r="F156" i="12"/>
  <c r="E156" i="12"/>
  <c r="E155" i="12" s="1"/>
  <c r="G156" i="12"/>
  <c r="G155" i="12" s="1"/>
  <c r="E157" i="12"/>
  <c r="F157" i="12"/>
  <c r="F155" i="12" s="1"/>
  <c r="G157" i="12"/>
  <c r="D156" i="12"/>
  <c r="E136" i="12"/>
  <c r="E135" i="12" s="1"/>
  <c r="F136" i="12"/>
  <c r="F135" i="12" s="1"/>
  <c r="G136" i="12"/>
  <c r="G135" i="12" s="1"/>
  <c r="H136" i="12"/>
  <c r="H135" i="12" s="1"/>
  <c r="I136" i="12"/>
  <c r="I135" i="12" s="1"/>
  <c r="J136" i="12"/>
  <c r="J135" i="12" s="1"/>
  <c r="K136" i="12"/>
  <c r="K135" i="12" s="1"/>
  <c r="L136" i="12"/>
  <c r="L135" i="12" s="1"/>
  <c r="M136" i="12"/>
  <c r="M135" i="12" s="1"/>
  <c r="N136" i="12"/>
  <c r="N135" i="12" s="1"/>
  <c r="O136" i="12"/>
  <c r="O135" i="12" s="1"/>
  <c r="P136" i="12"/>
  <c r="P135" i="12" s="1"/>
  <c r="Q136" i="12"/>
  <c r="Q135" i="12" s="1"/>
  <c r="R136" i="12"/>
  <c r="R135" i="12" s="1"/>
  <c r="S136" i="12"/>
  <c r="S135" i="12" s="1"/>
  <c r="T136" i="12"/>
  <c r="T135" i="12" s="1"/>
  <c r="U136" i="12"/>
  <c r="U135" i="12" s="1"/>
  <c r="V136" i="12"/>
  <c r="V135" i="12" s="1"/>
  <c r="G131" i="12"/>
  <c r="G130" i="12" s="1"/>
  <c r="E131" i="12"/>
  <c r="F131" i="12"/>
  <c r="E132" i="12"/>
  <c r="F132" i="12"/>
  <c r="G132" i="12"/>
  <c r="D131" i="12"/>
  <c r="D132" i="12"/>
  <c r="E118" i="12"/>
  <c r="F118" i="12"/>
  <c r="G118" i="12"/>
  <c r="E119" i="12"/>
  <c r="F119" i="12"/>
  <c r="G119" i="12"/>
  <c r="D119" i="12"/>
  <c r="E111" i="12"/>
  <c r="F111" i="12"/>
  <c r="G111" i="12"/>
  <c r="E112" i="12"/>
  <c r="F112" i="12"/>
  <c r="G112" i="12"/>
  <c r="D111" i="12"/>
  <c r="D112" i="12"/>
  <c r="E101" i="12"/>
  <c r="F101" i="12"/>
  <c r="G101" i="12"/>
  <c r="E102" i="12"/>
  <c r="E122" i="12" s="1"/>
  <c r="F102" i="12"/>
  <c r="G102" i="12"/>
  <c r="G122" i="12" s="1"/>
  <c r="E103" i="12"/>
  <c r="F103" i="12"/>
  <c r="G103" i="12"/>
  <c r="D101" i="12"/>
  <c r="D123" i="12" s="1"/>
  <c r="D103" i="12"/>
  <c r="H103" i="12"/>
  <c r="I103" i="12"/>
  <c r="J103" i="12"/>
  <c r="K103" i="12"/>
  <c r="L103" i="12"/>
  <c r="M103" i="12"/>
  <c r="N103" i="12"/>
  <c r="O103" i="12"/>
  <c r="P103" i="12"/>
  <c r="Q103" i="12"/>
  <c r="R103" i="12"/>
  <c r="S103" i="12"/>
  <c r="T103" i="12"/>
  <c r="U103" i="12"/>
  <c r="V103" i="12"/>
  <c r="D102" i="12"/>
  <c r="E97" i="12"/>
  <c r="F97" i="12"/>
  <c r="G97" i="12"/>
  <c r="D97" i="12"/>
  <c r="E87" i="12"/>
  <c r="F87" i="12"/>
  <c r="G87" i="12"/>
  <c r="E88" i="12"/>
  <c r="F88" i="12"/>
  <c r="G88" i="12"/>
  <c r="D88" i="12"/>
  <c r="E73" i="12"/>
  <c r="F73" i="12"/>
  <c r="G73" i="12"/>
  <c r="E74" i="12"/>
  <c r="F74" i="12"/>
  <c r="G74" i="12"/>
  <c r="D74" i="12"/>
  <c r="E67" i="12"/>
  <c r="D67" i="12"/>
  <c r="G59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S55" i="12"/>
  <c r="T55" i="12"/>
  <c r="U55" i="12"/>
  <c r="V55" i="12"/>
  <c r="G47" i="12"/>
  <c r="F47" i="12"/>
  <c r="E47" i="12"/>
  <c r="E48" i="12"/>
  <c r="F48" i="12"/>
  <c r="G48" i="12"/>
  <c r="E49" i="12"/>
  <c r="F49" i="12"/>
  <c r="G49" i="12"/>
  <c r="D47" i="12"/>
  <c r="F121" i="12" l="1"/>
  <c r="F123" i="12"/>
  <c r="D130" i="12"/>
  <c r="F130" i="12"/>
  <c r="E130" i="12"/>
  <c r="D100" i="12"/>
  <c r="G121" i="12"/>
  <c r="E121" i="12"/>
  <c r="F100" i="12"/>
  <c r="G123" i="12"/>
  <c r="E123" i="12"/>
  <c r="D110" i="12"/>
  <c r="F122" i="12"/>
  <c r="F110" i="12"/>
  <c r="G110" i="12"/>
  <c r="E110" i="12"/>
  <c r="F117" i="12"/>
  <c r="G117" i="12"/>
  <c r="E117" i="12"/>
  <c r="D122" i="12"/>
  <c r="G100" i="12"/>
  <c r="E100" i="12"/>
  <c r="G72" i="12"/>
  <c r="E72" i="12"/>
  <c r="F86" i="12"/>
  <c r="G86" i="12"/>
  <c r="E86" i="12"/>
  <c r="G46" i="12"/>
  <c r="F72" i="12"/>
  <c r="E46" i="12"/>
  <c r="F46" i="12"/>
  <c r="E29" i="12"/>
  <c r="E28" i="12" s="1"/>
  <c r="F29" i="12"/>
  <c r="F28" i="12" s="1"/>
  <c r="G29" i="12"/>
  <c r="G28" i="12" s="1"/>
  <c r="D29" i="12"/>
  <c r="D28" i="12" s="1"/>
  <c r="G22" i="12"/>
  <c r="F22" i="12"/>
  <c r="E23" i="12"/>
  <c r="F23" i="12"/>
  <c r="G23" i="12"/>
  <c r="E16" i="12"/>
  <c r="E22" i="12" s="1"/>
  <c r="D16" i="12"/>
  <c r="D22" i="12" s="1"/>
  <c r="E12" i="12"/>
  <c r="E11" i="12" s="1"/>
  <c r="F12" i="12"/>
  <c r="F11" i="12" s="1"/>
  <c r="G12" i="12"/>
  <c r="G11" i="12" s="1"/>
  <c r="D12" i="12"/>
  <c r="D11" i="12" s="1"/>
  <c r="F120" i="12" l="1"/>
  <c r="G120" i="12"/>
  <c r="E120" i="12"/>
  <c r="H111" i="12"/>
  <c r="I111" i="12"/>
  <c r="J111" i="12"/>
  <c r="K111" i="12"/>
  <c r="L111" i="12"/>
  <c r="M111" i="12"/>
  <c r="N111" i="12"/>
  <c r="O111" i="12"/>
  <c r="P111" i="12"/>
  <c r="Q111" i="12"/>
  <c r="R111" i="12"/>
  <c r="S111" i="12"/>
  <c r="T111" i="12"/>
  <c r="U111" i="12"/>
  <c r="V111" i="12"/>
  <c r="H122" i="12"/>
  <c r="I122" i="12"/>
  <c r="J122" i="12"/>
  <c r="K122" i="12"/>
  <c r="L122" i="12"/>
  <c r="M122" i="12"/>
  <c r="N122" i="12"/>
  <c r="O122" i="12"/>
  <c r="P122" i="12"/>
  <c r="Q122" i="12"/>
  <c r="R122" i="12"/>
  <c r="S122" i="12"/>
  <c r="T122" i="12"/>
  <c r="U122" i="12"/>
  <c r="V122" i="12"/>
  <c r="U110" i="12" l="1"/>
  <c r="S110" i="12"/>
  <c r="Q110" i="12"/>
  <c r="O110" i="12"/>
  <c r="M110" i="12"/>
  <c r="K110" i="12"/>
  <c r="I110" i="12"/>
  <c r="V110" i="12"/>
  <c r="T110" i="12"/>
  <c r="R110" i="12"/>
  <c r="P110" i="12"/>
  <c r="N110" i="12"/>
  <c r="L110" i="12"/>
  <c r="J110" i="12"/>
  <c r="H110" i="12"/>
  <c r="D87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D73" i="12"/>
  <c r="D72" i="12" s="1"/>
  <c r="F67" i="12"/>
  <c r="G67" i="12"/>
  <c r="F59" i="12" l="1"/>
  <c r="E59" i="12"/>
  <c r="D59" i="12"/>
  <c r="E92" i="12"/>
  <c r="F92" i="12"/>
  <c r="G92" i="12"/>
  <c r="D48" i="12"/>
  <c r="D92" i="12" s="1"/>
  <c r="D162" i="12" l="1"/>
  <c r="V161" i="12"/>
  <c r="U161" i="12"/>
  <c r="T161" i="12"/>
  <c r="S161" i="12"/>
  <c r="R161" i="12"/>
  <c r="Q161" i="12"/>
  <c r="P161" i="12"/>
  <c r="O161" i="12"/>
  <c r="N161" i="12"/>
  <c r="M161" i="12"/>
  <c r="L161" i="12"/>
  <c r="K161" i="12"/>
  <c r="J161" i="12"/>
  <c r="I161" i="12"/>
  <c r="H161" i="12"/>
  <c r="D136" i="12"/>
  <c r="D135" i="12" s="1"/>
  <c r="H90" i="12"/>
  <c r="I90" i="12"/>
  <c r="J90" i="12"/>
  <c r="K90" i="12"/>
  <c r="L90" i="12"/>
  <c r="M90" i="12"/>
  <c r="N90" i="12"/>
  <c r="O90" i="12"/>
  <c r="P90" i="12"/>
  <c r="Q90" i="12"/>
  <c r="R90" i="12"/>
  <c r="S90" i="12"/>
  <c r="T90" i="12"/>
  <c r="U90" i="12"/>
  <c r="V90" i="12"/>
  <c r="E64" i="12"/>
  <c r="E90" i="12" s="1"/>
  <c r="F64" i="12"/>
  <c r="F90" i="12" s="1"/>
  <c r="G64" i="12"/>
  <c r="G90" i="12" s="1"/>
  <c r="D64" i="12"/>
  <c r="D90" i="12" s="1"/>
  <c r="G63" i="12"/>
  <c r="F63" i="12"/>
  <c r="D55" i="12"/>
  <c r="E60" i="12"/>
  <c r="E91" i="12" s="1"/>
  <c r="F60" i="12"/>
  <c r="F91" i="12" s="1"/>
  <c r="G60" i="12"/>
  <c r="G91" i="12" s="1"/>
  <c r="D60" i="12"/>
  <c r="D63" i="12" l="1"/>
  <c r="E63" i="12"/>
  <c r="G89" i="12"/>
  <c r="E89" i="12"/>
  <c r="F89" i="12"/>
  <c r="D157" i="12" l="1"/>
  <c r="E144" i="12"/>
  <c r="E143" i="12" s="1"/>
  <c r="F144" i="12"/>
  <c r="F143" i="12" s="1"/>
  <c r="G144" i="12"/>
  <c r="G143" i="12" s="1"/>
  <c r="D144" i="12"/>
  <c r="D143" i="12" s="1"/>
  <c r="E140" i="12"/>
  <c r="F140" i="12"/>
  <c r="G140" i="12"/>
  <c r="D140" i="12"/>
  <c r="H117" i="12"/>
  <c r="I117" i="12"/>
  <c r="J117" i="12"/>
  <c r="K117" i="12"/>
  <c r="L117" i="12"/>
  <c r="M117" i="12"/>
  <c r="N117" i="12"/>
  <c r="O117" i="12"/>
  <c r="P117" i="12"/>
  <c r="Q117" i="12"/>
  <c r="R117" i="12"/>
  <c r="S117" i="12"/>
  <c r="T117" i="12"/>
  <c r="U117" i="12"/>
  <c r="V117" i="12"/>
  <c r="D118" i="12"/>
  <c r="V91" i="12"/>
  <c r="V166" i="12" s="1"/>
  <c r="U91" i="12"/>
  <c r="U166" i="12" s="1"/>
  <c r="T91" i="12"/>
  <c r="T166" i="12" s="1"/>
  <c r="S91" i="12"/>
  <c r="S166" i="12" s="1"/>
  <c r="R91" i="12"/>
  <c r="R166" i="12" s="1"/>
  <c r="Q91" i="12"/>
  <c r="Q166" i="12" s="1"/>
  <c r="P91" i="12"/>
  <c r="P166" i="12" s="1"/>
  <c r="O91" i="12"/>
  <c r="O166" i="12" s="1"/>
  <c r="N91" i="12"/>
  <c r="N166" i="12" s="1"/>
  <c r="M91" i="12"/>
  <c r="M166" i="12" s="1"/>
  <c r="L91" i="12"/>
  <c r="L166" i="12" s="1"/>
  <c r="K91" i="12"/>
  <c r="K166" i="12" s="1"/>
  <c r="J91" i="12"/>
  <c r="J166" i="12" s="1"/>
  <c r="I91" i="12"/>
  <c r="I166" i="12" s="1"/>
  <c r="H91" i="12"/>
  <c r="H166" i="12" s="1"/>
  <c r="D49" i="12"/>
  <c r="D91" i="12" s="1"/>
  <c r="D89" i="12" s="1"/>
  <c r="E36" i="12"/>
  <c r="F36" i="12"/>
  <c r="G36" i="12"/>
  <c r="D36" i="12"/>
  <c r="E32" i="12"/>
  <c r="F32" i="12"/>
  <c r="G32" i="12"/>
  <c r="D23" i="12"/>
  <c r="D32" i="12" s="1"/>
  <c r="G35" i="12" l="1"/>
  <c r="F35" i="12"/>
  <c r="E35" i="12"/>
  <c r="D35" i="12"/>
  <c r="D165" i="12"/>
  <c r="D117" i="12"/>
  <c r="D121" i="12"/>
  <c r="D120" i="12" s="1"/>
  <c r="D46" i="12"/>
  <c r="D155" i="12"/>
  <c r="D86" i="12"/>
  <c r="D58" i="12"/>
  <c r="F58" i="12"/>
  <c r="G58" i="12"/>
  <c r="E58" i="12"/>
  <c r="G31" i="12"/>
  <c r="E31" i="12"/>
  <c r="D31" i="12"/>
  <c r="F31" i="12"/>
  <c r="H121" i="12" l="1"/>
  <c r="H120" i="12" s="1"/>
  <c r="I121" i="12"/>
  <c r="I120" i="12" s="1"/>
  <c r="J121" i="12"/>
  <c r="J120" i="12" s="1"/>
  <c r="K121" i="12"/>
  <c r="K120" i="12" s="1"/>
  <c r="L121" i="12"/>
  <c r="L120" i="12" s="1"/>
  <c r="M121" i="12"/>
  <c r="M120" i="12" s="1"/>
  <c r="N121" i="12"/>
  <c r="N120" i="12" s="1"/>
  <c r="O121" i="12"/>
  <c r="O120" i="12" s="1"/>
  <c r="P121" i="12"/>
  <c r="P120" i="12" s="1"/>
  <c r="Q121" i="12"/>
  <c r="Q120" i="12" s="1"/>
  <c r="R121" i="12"/>
  <c r="R120" i="12" s="1"/>
  <c r="S121" i="12"/>
  <c r="S120" i="12" s="1"/>
  <c r="T121" i="12"/>
  <c r="T120" i="12" s="1"/>
  <c r="U121" i="12"/>
  <c r="U120" i="12" s="1"/>
  <c r="V121" i="12"/>
  <c r="V120" i="12" s="1"/>
  <c r="H145" i="12"/>
  <c r="I145" i="12"/>
  <c r="J145" i="12"/>
  <c r="K145" i="12"/>
  <c r="L145" i="12"/>
  <c r="M145" i="12"/>
  <c r="N145" i="12"/>
  <c r="O145" i="12"/>
  <c r="P145" i="12"/>
  <c r="Q145" i="12"/>
  <c r="R145" i="12"/>
  <c r="S145" i="12"/>
  <c r="T145" i="12"/>
  <c r="U145" i="12"/>
  <c r="V145" i="12"/>
  <c r="E146" i="12"/>
  <c r="F146" i="12"/>
  <c r="G146" i="12"/>
  <c r="H146" i="12"/>
  <c r="I146" i="12"/>
  <c r="J146" i="12"/>
  <c r="K146" i="12"/>
  <c r="L146" i="12"/>
  <c r="M146" i="12"/>
  <c r="N146" i="12"/>
  <c r="O146" i="12"/>
  <c r="P146" i="12"/>
  <c r="Q146" i="12"/>
  <c r="R146" i="12"/>
  <c r="S146" i="12"/>
  <c r="T146" i="12"/>
  <c r="U146" i="12"/>
  <c r="V146" i="12"/>
  <c r="D146" i="12"/>
  <c r="D164" i="12" l="1"/>
  <c r="H131" i="12" l="1"/>
  <c r="I131" i="12"/>
  <c r="J131" i="12"/>
  <c r="K131" i="12"/>
  <c r="L131" i="12"/>
  <c r="M131" i="12"/>
  <c r="N131" i="12"/>
  <c r="O131" i="12"/>
  <c r="P131" i="12"/>
  <c r="Q131" i="12"/>
  <c r="R131" i="12"/>
  <c r="S131" i="12"/>
  <c r="T131" i="12"/>
  <c r="U131" i="12"/>
  <c r="V131" i="12"/>
  <c r="U165" i="12" l="1"/>
  <c r="U164" i="12" s="1"/>
  <c r="U130" i="12"/>
  <c r="S165" i="12"/>
  <c r="S164" i="12" s="1"/>
  <c r="S130" i="12"/>
  <c r="Q165" i="12"/>
  <c r="Q164" i="12" s="1"/>
  <c r="Q130" i="12"/>
  <c r="O165" i="12"/>
  <c r="O164" i="12" s="1"/>
  <c r="O130" i="12"/>
  <c r="M165" i="12"/>
  <c r="M164" i="12" s="1"/>
  <c r="M130" i="12"/>
  <c r="K165" i="12"/>
  <c r="K164" i="12" s="1"/>
  <c r="K130" i="12"/>
  <c r="I165" i="12"/>
  <c r="I164" i="12" s="1"/>
  <c r="I130" i="12"/>
  <c r="V165" i="12"/>
  <c r="V164" i="12" s="1"/>
  <c r="V130" i="12"/>
  <c r="T165" i="12"/>
  <c r="T164" i="12" s="1"/>
  <c r="T130" i="12"/>
  <c r="R165" i="12"/>
  <c r="R164" i="12" s="1"/>
  <c r="R130" i="12"/>
  <c r="P165" i="12"/>
  <c r="P164" i="12" s="1"/>
  <c r="P130" i="12"/>
  <c r="N165" i="12"/>
  <c r="N164" i="12" s="1"/>
  <c r="N130" i="12"/>
  <c r="L165" i="12"/>
  <c r="L164" i="12" s="1"/>
  <c r="L130" i="12"/>
  <c r="J165" i="12"/>
  <c r="J164" i="12" s="1"/>
  <c r="J130" i="12"/>
  <c r="H165" i="12"/>
  <c r="H164" i="12" s="1"/>
  <c r="H130" i="12"/>
  <c r="F30" i="12" l="1"/>
  <c r="G30" i="12"/>
  <c r="E30" i="12"/>
  <c r="H139" i="12" l="1"/>
  <c r="I139" i="12"/>
  <c r="J139" i="12"/>
  <c r="K139" i="12"/>
  <c r="L139" i="12"/>
  <c r="M139" i="12"/>
  <c r="N139" i="12"/>
  <c r="O139" i="12"/>
  <c r="P139" i="12"/>
  <c r="Q139" i="12"/>
  <c r="R139" i="12"/>
  <c r="S139" i="12"/>
  <c r="T139" i="12"/>
  <c r="U139" i="12"/>
  <c r="V139" i="12"/>
  <c r="E139" i="12"/>
  <c r="F139" i="12"/>
  <c r="G139" i="12"/>
  <c r="D139" i="12"/>
  <c r="G21" i="12" l="1"/>
  <c r="D21" i="12"/>
  <c r="H12" i="12"/>
  <c r="H22" i="12" s="1"/>
  <c r="I12" i="12"/>
  <c r="I22" i="12" s="1"/>
  <c r="J12" i="12"/>
  <c r="J22" i="12" s="1"/>
  <c r="K12" i="12"/>
  <c r="K22" i="12" s="1"/>
  <c r="L12" i="12"/>
  <c r="L22" i="12" s="1"/>
  <c r="M12" i="12"/>
  <c r="M22" i="12" s="1"/>
  <c r="N12" i="12"/>
  <c r="N22" i="12" s="1"/>
  <c r="O12" i="12"/>
  <c r="O22" i="12" s="1"/>
  <c r="P12" i="12"/>
  <c r="P22" i="12" s="1"/>
  <c r="Q12" i="12"/>
  <c r="Q22" i="12" s="1"/>
  <c r="R12" i="12"/>
  <c r="R22" i="12" s="1"/>
  <c r="S12" i="12"/>
  <c r="S22" i="12" s="1"/>
  <c r="T12" i="12"/>
  <c r="T22" i="12" s="1"/>
  <c r="U12" i="12"/>
  <c r="U22" i="12" s="1"/>
  <c r="V12" i="12"/>
  <c r="V22" i="12" s="1"/>
  <c r="F21" i="12" l="1"/>
  <c r="E21" i="12"/>
  <c r="D30" i="12" l="1"/>
</calcChain>
</file>

<file path=xl/sharedStrings.xml><?xml version="1.0" encoding="utf-8"?>
<sst xmlns="http://schemas.openxmlformats.org/spreadsheetml/2006/main" count="413" uniqueCount="183">
  <si>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</si>
  <si>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</si>
  <si>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</si>
  <si>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</si>
  <si>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</si>
  <si>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</si>
  <si>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</si>
  <si>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</si>
  <si>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</si>
  <si>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</si>
  <si>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</si>
  <si>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</si>
  <si>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</si>
  <si>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</si>
  <si>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</si>
  <si>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</si>
  <si>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</si>
  <si>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</si>
  <si>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</si>
  <si>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</si>
  <si>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</si>
  <si>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</si>
  <si>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</si>
  <si>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</si>
  <si>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</si>
  <si>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</si>
  <si>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</si>
  <si>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</si>
  <si>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</si>
  <si>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</si>
  <si>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</si>
  <si>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</si>
  <si>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Муниципальная программа "Экологическая безопасность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</si>
  <si>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</si>
  <si>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</si>
  <si>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</si>
  <si>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</si>
  <si>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</si>
  <si>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</si>
  <si>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</si>
  <si>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</si>
  <si>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</si>
  <si>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>Региональный проект "Дорожная сеть"</t>
  </si>
  <si>
    <t xml:space="preserve">Расходы бюджета города Колы на финансовое обеспечение дорожной деятельности в рамках реализации национального проекта "Безопасные и качественные автомобильные дороги" </t>
  </si>
  <si>
    <t xml:space="preserve">Подпрограмма 4 "Формирование современной городской среды" </t>
  </si>
  <si>
    <t>Региональный проект "Формирование комфортной городской среды"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</si>
  <si>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</si>
  <si>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</si>
  <si>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>+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</si>
  <si>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</si>
  <si>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</si>
  <si>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</si>
  <si>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в целях поддержки местных инициатив, на территории городского поселения Кола Кольского района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</si>
  <si>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</si>
  <si>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</si>
  <si>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 xml:space="preserve">Подпрограмма 1 "Комплексное развитие систем коммунальной инфраструктуры города Кола" </t>
  </si>
  <si>
    <t>Развитие системы обращения с коммунальными отходами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</si>
  <si>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</si>
  <si>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</si>
  <si>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</si>
  <si>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</si>
  <si>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</si>
  <si>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</si>
  <si>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</si>
  <si>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</si>
  <si>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</si>
  <si>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</si>
  <si>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</si>
  <si>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 xml:space="preserve">Муниципальная программа "Управление муниципальными финансами города Кола" 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</si>
  <si>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</si>
  <si>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</si>
  <si>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</si>
  <si>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</si>
  <si>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</si>
  <si>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</si>
  <si>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</si>
  <si>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Выполнение работ  по оценке технического состояния ровности асфальтобетонного покрытия после проведения ремонтных работ</t>
  </si>
  <si>
    <t>Расходы бюджета города Колы на подготовку к отопительному периоду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</si>
  <si>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</si>
  <si>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</si>
  <si>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</si>
  <si>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бюджет Кольского района</t>
  </si>
  <si>
    <t xml:space="preserve">Субсидия управляющим организациям, которым предоставлена лицензия на осуществление деятельности по управлению многоквартирными домами и товариществам собственников жилья на обеспечение затрат на проведение аварийных работ капитального ремонта общего имущества многоквартирных домов, расположенных на территории городского поселения Кола Кольского района  </t>
  </si>
  <si>
    <t>Исполнено на 24,1%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</si>
  <si>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</si>
  <si>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</si>
  <si>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</si>
  <si>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 xml:space="preserve"> Исполнено на 0,0%. </t>
  </si>
  <si>
    <t>Разработка и корректировка градостроительной документации</t>
  </si>
  <si>
    <t xml:space="preserve">Муниципальная программа "Обеспечение первичных мер пожарной безопасности на территории городского поселения Кола Кольского района" 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</si>
  <si>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</si>
  <si>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</si>
  <si>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Снос ветхих, аварийных зданий и сооружений, незаконных построек</t>
  </si>
  <si>
    <t>бюджет кольского района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</si>
  <si>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</si>
  <si>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</si>
  <si>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Исполнено на 100%</t>
  </si>
  <si>
    <t xml:space="preserve">Исполнено на 100%. </t>
  </si>
  <si>
    <t>Расходы бюджета города Колы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</si>
  <si>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Муниципальная программа  "Управление муниципальным имуществом города Кола"</t>
  </si>
  <si>
    <t xml:space="preserve">за 1 квартал 2022 года </t>
  </si>
  <si>
    <t xml:space="preserve">Исполнено на 4,6%. </t>
  </si>
  <si>
    <t xml:space="preserve">Исполнено на 27,7%. </t>
  </si>
  <si>
    <t xml:space="preserve">Исполнено на 25,0%. </t>
  </si>
  <si>
    <t xml:space="preserve">Исполнено на 25,7%. </t>
  </si>
  <si>
    <t>Исполнено на 25,0%</t>
  </si>
  <si>
    <t>Проведение мероприятий по работе с детьми и молодежью</t>
  </si>
  <si>
    <t>Организация временного трудоустройства несовершеннолетних граждан в возрасте от 14 до 18 лет в летний период и свободное от основной учёбы время</t>
  </si>
  <si>
    <t>Исполнено на 24,0%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</si>
  <si>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</si>
  <si>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 xml:space="preserve">Подпрограмма 1 "Комплексное благоустройство города" </t>
  </si>
  <si>
    <t>Исполнено на 18,3%</t>
  </si>
  <si>
    <t>Исполнено на 3,7%</t>
  </si>
  <si>
    <t>Исполнено на 33,2%</t>
  </si>
  <si>
    <t>Исполнено на 14,3%</t>
  </si>
  <si>
    <t>Исполнено на 0,04%</t>
  </si>
  <si>
    <t>Исполнено на 10,6%</t>
  </si>
  <si>
    <t>Исполнено на 21,1%</t>
  </si>
  <si>
    <t>Иные межбюджетные трансферты бюджетам муниципальных образований на финансовое обеспечение дорожной деятельности в рамках реализации национального проекта "Безопасные и качественные автомобильные дороги" за счет средств дорожного фонда</t>
  </si>
  <si>
    <t>Исполнено на 12,7%</t>
  </si>
  <si>
    <t xml:space="preserve">Исполнено на 0,6% </t>
  </si>
  <si>
    <t xml:space="preserve">Исполнено на 24,2% </t>
  </si>
  <si>
    <t>Исполнено на 7,9%</t>
  </si>
  <si>
    <t>Исполнено на 11,4%</t>
  </si>
  <si>
    <t>Исполнено на 79,1%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</si>
  <si>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(мероприятия по благоустройству дворовых и общественных территорий)</t>
  </si>
  <si>
    <t xml:space="preserve">Расходы бюджета города Колы на реализацию проектов по поддержке местных инициатив (Проект 1 "Ремонт входных групп и подъездов дома № 21 по улице Победы") </t>
  </si>
  <si>
    <t xml:space="preserve">Расходы бюджета города Колы на реализацию проектов по поддержке местных инициатив (Проект 2 "Ремонт входных групп и подъездов дома № 10 по улице Защитников Заполярья") </t>
  </si>
  <si>
    <t xml:space="preserve">Расходы бюджета города Колы на реализацию проектов по поддержке местных инициатив (Проект 3 "Ремонт входных групп и подъездов дома № 47 по проспекту Советский") </t>
  </si>
  <si>
    <t xml:space="preserve">Расходы бюджета города Колы на реализацию проектов по поддержке местных инициатив (Проект 4 "Ремонт входных групп и подъездов дома № 43 по проспекту Советский") </t>
  </si>
  <si>
    <t>Расходы бюджета города Колы на реализацию проектов по поддержке местных инициатив</t>
  </si>
  <si>
    <t>Исполнено на 86,5%</t>
  </si>
  <si>
    <t>Исполнено на 16,2%</t>
  </si>
  <si>
    <t>Исполнено на 9,6%</t>
  </si>
  <si>
    <t>Исполнено на 9,2%</t>
  </si>
  <si>
    <t>Исполнено на 4,2%</t>
  </si>
  <si>
    <t>Исполнено на 8,0%</t>
  </si>
  <si>
    <t xml:space="preserve">Исполнено на 0,4%. </t>
  </si>
  <si>
    <t xml:space="preserve">Исполнено на 0,04%.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</si>
  <si>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функционирования объектов коммунальной инфраструктуры)</t>
  </si>
  <si>
    <t>Региональный проект "Жилье"</t>
  </si>
  <si>
    <t>Субсидия на обеспечение объектами коммунальной и дорожной инфраструктуры земельных участков, предоставленных на безвозмездной основе многодетным семьям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</si>
  <si>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безаварийного содержания объектов жилищно-коммунального хозяйства города Колы)</t>
  </si>
  <si>
    <t xml:space="preserve">Исполнено на 1,6%. </t>
  </si>
  <si>
    <t xml:space="preserve">Исполнено на 15,4%. </t>
  </si>
  <si>
    <t xml:space="preserve">Исполнено на 6,8%. </t>
  </si>
  <si>
    <t xml:space="preserve">Исполнено на 8,4%.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</si>
  <si>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 муниципального учреждения)</t>
  </si>
  <si>
    <t>Исполнено на 24,6%</t>
  </si>
  <si>
    <t>Исполнено на 27,6%</t>
  </si>
  <si>
    <t>Исполнено на 25,3%</t>
  </si>
  <si>
    <t>Исполнено на 24,3%</t>
  </si>
  <si>
    <t>Исполнено на 20,3%</t>
  </si>
  <si>
    <t>Исполнено на 16,9%</t>
  </si>
  <si>
    <t>1000</t>
  </si>
  <si>
    <t>239,8</t>
  </si>
  <si>
    <t>123,5</t>
  </si>
  <si>
    <t>1090,3</t>
  </si>
  <si>
    <t>53,0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</si>
  <si>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содержание, текущий и капитальный ремонт муниципального имущества)</t>
  </si>
  <si>
    <t>Исполнено на 12,4%</t>
  </si>
  <si>
    <t>Исполнено на 4,9%</t>
  </si>
  <si>
    <t>Исполнено на 25,1%</t>
  </si>
  <si>
    <t>Исполнено на 22,9%</t>
  </si>
  <si>
    <t>Исполнено на 11,3%</t>
  </si>
  <si>
    <t xml:space="preserve">Муниципальная программа "Обеспечение жильём молодых семей города Кола" </t>
  </si>
  <si>
    <t xml:space="preserve">Муниципальная программа "Управление земельными ресурсами города Кола" </t>
  </si>
  <si>
    <t xml:space="preserve">Муниципальная программа "Муниципальное управление города Кола" </t>
  </si>
  <si>
    <t xml:space="preserve">Исполнено на 27,6%. </t>
  </si>
  <si>
    <t xml:space="preserve">Исполнено на 10,0%. </t>
  </si>
  <si>
    <t xml:space="preserve">Исполнено на 24,6%. </t>
  </si>
  <si>
    <t>Комплекс мероприятий, направленных на повышение уровня противопожарной безопасности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</si>
  <si>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(обеспечение первичных мер пожарной безопасности в части обустройства г. Колы пожарными резервуарами)</t>
  </si>
  <si>
    <t xml:space="preserve"> Исполнено на 10,8%. </t>
  </si>
  <si>
    <t>Исполнено на 10,3%</t>
  </si>
  <si>
    <t>Исполнено на 10,8%</t>
  </si>
  <si>
    <t>Исполнено на 2,8%</t>
  </si>
  <si>
    <t>Исполнено на 8,7%</t>
  </si>
  <si>
    <t>Исполнено на 3,9%</t>
  </si>
  <si>
    <t>Исполнено на 5,8%</t>
  </si>
  <si>
    <t xml:space="preserve">Муниципальная программа "Развитие и повышение качества человеческого потенциала" </t>
  </si>
  <si>
    <t xml:space="preserve">Муниципальная программа "Обеспечение комфортных условий проживания населения города Кола" </t>
  </si>
  <si>
    <t xml:space="preserve">Муниципальная программа "Обеспечение эффективного функционирования городского хозяйства"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</si>
</sst>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165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0" xfId="0" applyFont="1" applyFill="1"/>
    <xf numFmtId="0" fontId="4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9" fillId="2" borderId="8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07"/>
  <sheetViews>
    <sheetView tabSelected="1" topLeftCell="A162" zoomScale="104" zoomScaleNormal="104" workbookViewId="0">
      <selection activeCell="W35" sqref="W35:X35"/>
    </sheetView>
  </sheetViews>
  <sheetFormatPr defaultRowHeight="15.75" x14ac:dyDescent="0.25"/>
  <cols>
    <col min="1" max="1" width="5.85546875" style="2" customWidth="1"/>
    <col min="2" max="2" width="39" style="2" customWidth="1"/>
    <col min="3" max="3" width="19.5703125" style="2" customWidth="1"/>
    <col min="4" max="4" width="18.5703125" style="2" customWidth="1"/>
    <col min="5" max="5" width="16.5703125" style="2" customWidth="1"/>
    <col min="6" max="6" width="19.7109375" style="2" customWidth="1"/>
    <col min="7" max="7" width="17.5703125" style="2" customWidth="1"/>
    <col min="8" max="22" width="0" style="2" hidden="1" customWidth="1"/>
    <col min="23" max="23" width="9.140625" style="3"/>
    <col min="24" max="24" width="4.42578125" style="3" customWidth="1"/>
    <col min="25" max="28" width="10.5703125" style="2" bestFit="1" customWidth="1"/>
    <col min="29" max="16384" width="9.140625" style="2"/>
  </cols>
  <sheetData>
    <row r="1" spans="1:24" ht="18.75" x14ac:dyDescent="0.3">
      <c r="A1" s="82" t="s">
        <v>3</v>
      </c>
      <c r="B1" s="82"/>
      <c r="C1" s="82"/>
      <c r="D1" s="82"/>
      <c r="E1" s="82"/>
      <c r="F1" s="82"/>
      <c r="G1" s="82"/>
    </row>
    <row r="2" spans="1:24" ht="18.75" x14ac:dyDescent="0.3">
      <c r="A2" s="82" t="s">
        <v>2</v>
      </c>
      <c r="B2" s="82"/>
      <c r="C2" s="82"/>
      <c r="D2" s="82"/>
      <c r="E2" s="82"/>
      <c r="F2" s="82"/>
      <c r="G2" s="82"/>
    </row>
    <row r="3" spans="1:24" ht="18.75" x14ac:dyDescent="0.3">
      <c r="A3" s="82" t="s">
        <v>75</v>
      </c>
      <c r="B3" s="82"/>
      <c r="C3" s="82"/>
      <c r="D3" s="82"/>
      <c r="E3" s="82"/>
      <c r="F3" s="82"/>
      <c r="G3" s="82"/>
    </row>
    <row r="4" spans="1:24" ht="18.75" x14ac:dyDescent="0.3">
      <c r="A4" s="82" t="s">
        <v>100</v>
      </c>
      <c r="B4" s="82"/>
      <c r="C4" s="82"/>
      <c r="D4" s="82"/>
      <c r="E4" s="82"/>
      <c r="F4" s="82"/>
      <c r="G4" s="82"/>
    </row>
    <row r="5" spans="1:24" x14ac:dyDescent="0.25">
      <c r="A5" s="4"/>
      <c r="X5" s="5" t="s">
        <v>15</v>
      </c>
    </row>
    <row r="6" spans="1:24" ht="15.75" customHeight="1" x14ac:dyDescent="0.25">
      <c r="A6" s="83" t="s">
        <v>1</v>
      </c>
      <c r="B6" s="56" t="s">
        <v>4</v>
      </c>
      <c r="C6" s="56" t="s">
        <v>0</v>
      </c>
      <c r="D6" s="58" t="s">
        <v>5</v>
      </c>
      <c r="E6" s="56" t="s">
        <v>6</v>
      </c>
      <c r="F6" s="83" t="s">
        <v>7</v>
      </c>
      <c r="G6" s="83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85" t="s">
        <v>19</v>
      </c>
      <c r="X6" s="85"/>
    </row>
    <row r="7" spans="1:24" ht="60.75" customHeight="1" x14ac:dyDescent="0.25">
      <c r="A7" s="83"/>
      <c r="B7" s="56"/>
      <c r="C7" s="56"/>
      <c r="D7" s="84"/>
      <c r="E7" s="56"/>
      <c r="F7" s="44" t="s">
        <v>9</v>
      </c>
      <c r="G7" s="44" t="s">
        <v>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85"/>
      <c r="X7" s="85"/>
    </row>
    <row r="8" spans="1:24" ht="24.75" customHeight="1" x14ac:dyDescent="0.25">
      <c r="A8" s="44">
        <v>1</v>
      </c>
      <c r="B8" s="56" t="s">
        <v>180</v>
      </c>
      <c r="C8" s="56"/>
      <c r="D8" s="56"/>
      <c r="E8" s="56"/>
      <c r="F8" s="56"/>
      <c r="G8" s="56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</row>
    <row r="9" spans="1:24" ht="32.25" customHeight="1" x14ac:dyDescent="0.25">
      <c r="A9" s="6"/>
      <c r="B9" s="56" t="s">
        <v>23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</row>
    <row r="10" spans="1:24" ht="52.5" customHeight="1" x14ac:dyDescent="0.25">
      <c r="A10" s="7"/>
      <c r="B10" s="26" t="s">
        <v>16</v>
      </c>
      <c r="C10" s="26" t="s">
        <v>24</v>
      </c>
      <c r="D10" s="1">
        <v>175</v>
      </c>
      <c r="E10" s="1">
        <v>175</v>
      </c>
      <c r="F10" s="1">
        <v>0</v>
      </c>
      <c r="G10" s="1">
        <v>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55" t="s">
        <v>21</v>
      </c>
      <c r="X10" s="55"/>
    </row>
    <row r="11" spans="1:24" ht="42" customHeight="1" x14ac:dyDescent="0.25">
      <c r="A11" s="61"/>
      <c r="B11" s="58" t="s">
        <v>14</v>
      </c>
      <c r="C11" s="44" t="s">
        <v>13</v>
      </c>
      <c r="D11" s="30">
        <f>D12</f>
        <v>175</v>
      </c>
      <c r="E11" s="30">
        <f t="shared" ref="E11:G11" si="0">E12</f>
        <v>175</v>
      </c>
      <c r="F11" s="30">
        <f t="shared" si="0"/>
        <v>0</v>
      </c>
      <c r="G11" s="30">
        <f t="shared" si="0"/>
        <v>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60" t="s">
        <v>21</v>
      </c>
      <c r="X11" s="60"/>
    </row>
    <row r="12" spans="1:24" ht="48" customHeight="1" x14ac:dyDescent="0.25">
      <c r="A12" s="62"/>
      <c r="B12" s="81"/>
      <c r="C12" s="26" t="s">
        <v>24</v>
      </c>
      <c r="D12" s="1">
        <f>D10</f>
        <v>175</v>
      </c>
      <c r="E12" s="1">
        <f t="shared" ref="E12:G12" si="1">E10</f>
        <v>175</v>
      </c>
      <c r="F12" s="1">
        <f t="shared" si="1"/>
        <v>0</v>
      </c>
      <c r="G12" s="1">
        <f t="shared" si="1"/>
        <v>0</v>
      </c>
      <c r="H12" s="1" t="e">
        <f>H10+#REF!+#REF!+#REF!+#REF!+#REF!+#REF!</f>
        <v>#REF!</v>
      </c>
      <c r="I12" s="1" t="e">
        <f>I10+#REF!+#REF!+#REF!+#REF!+#REF!+#REF!</f>
        <v>#REF!</v>
      </c>
      <c r="J12" s="1" t="e">
        <f>J10+#REF!+#REF!+#REF!+#REF!+#REF!+#REF!</f>
        <v>#REF!</v>
      </c>
      <c r="K12" s="1" t="e">
        <f>K10+#REF!+#REF!+#REF!+#REF!+#REF!+#REF!</f>
        <v>#REF!</v>
      </c>
      <c r="L12" s="1" t="e">
        <f>L10+#REF!+#REF!+#REF!+#REF!+#REF!+#REF!</f>
        <v>#REF!</v>
      </c>
      <c r="M12" s="1" t="e">
        <f>M10+#REF!+#REF!+#REF!+#REF!+#REF!+#REF!</f>
        <v>#REF!</v>
      </c>
      <c r="N12" s="1" t="e">
        <f>N10+#REF!+#REF!+#REF!+#REF!+#REF!+#REF!</f>
        <v>#REF!</v>
      </c>
      <c r="O12" s="1" t="e">
        <f>O10+#REF!+#REF!+#REF!+#REF!+#REF!+#REF!</f>
        <v>#REF!</v>
      </c>
      <c r="P12" s="1" t="e">
        <f>P10+#REF!+#REF!+#REF!+#REF!+#REF!+#REF!</f>
        <v>#REF!</v>
      </c>
      <c r="Q12" s="1" t="e">
        <f>Q10+#REF!+#REF!+#REF!+#REF!+#REF!+#REF!</f>
        <v>#REF!</v>
      </c>
      <c r="R12" s="1" t="e">
        <f>R10+#REF!+#REF!+#REF!+#REF!+#REF!+#REF!</f>
        <v>#REF!</v>
      </c>
      <c r="S12" s="1" t="e">
        <f>S10+#REF!+#REF!+#REF!+#REF!+#REF!+#REF!</f>
        <v>#REF!</v>
      </c>
      <c r="T12" s="1" t="e">
        <f>T10+#REF!+#REF!+#REF!+#REF!+#REF!+#REF!</f>
        <v>#REF!</v>
      </c>
      <c r="U12" s="1" t="e">
        <f>U10+#REF!+#REF!+#REF!+#REF!+#REF!+#REF!</f>
        <v>#REF!</v>
      </c>
      <c r="V12" s="1" t="e">
        <f>V10+#REF!+#REF!+#REF!+#REF!+#REF!+#REF!</f>
        <v>#REF!</v>
      </c>
      <c r="W12" s="55" t="s">
        <v>21</v>
      </c>
      <c r="X12" s="55"/>
    </row>
    <row r="13" spans="1:24" ht="32.25" customHeight="1" x14ac:dyDescent="0.25">
      <c r="A13" s="9"/>
      <c r="B13" s="56" t="s">
        <v>25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</row>
    <row r="14" spans="1:24" ht="87" customHeight="1" x14ac:dyDescent="0.25">
      <c r="A14" s="7"/>
      <c r="B14" s="26" t="s">
        <v>90</v>
      </c>
      <c r="C14" s="26" t="s">
        <v>24</v>
      </c>
      <c r="D14" s="1">
        <v>435</v>
      </c>
      <c r="E14" s="1">
        <v>435</v>
      </c>
      <c r="F14" s="1">
        <v>30</v>
      </c>
      <c r="G14" s="1">
        <v>20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55" t="s">
        <v>101</v>
      </c>
      <c r="X14" s="55"/>
    </row>
    <row r="15" spans="1:24" ht="96.75" customHeight="1" x14ac:dyDescent="0.25">
      <c r="A15" s="7"/>
      <c r="B15" s="26" t="s">
        <v>91</v>
      </c>
      <c r="C15" s="26" t="s">
        <v>24</v>
      </c>
      <c r="D15" s="1">
        <v>290</v>
      </c>
      <c r="E15" s="1">
        <v>290</v>
      </c>
      <c r="F15" s="1">
        <v>0</v>
      </c>
      <c r="G15" s="1">
        <v>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55" t="s">
        <v>20</v>
      </c>
      <c r="X15" s="55"/>
    </row>
    <row r="16" spans="1:24" ht="109.5" customHeight="1" x14ac:dyDescent="0.25">
      <c r="A16" s="7"/>
      <c r="B16" s="26" t="s">
        <v>17</v>
      </c>
      <c r="C16" s="26" t="s">
        <v>24</v>
      </c>
      <c r="D16" s="1">
        <f>180+66</f>
        <v>246</v>
      </c>
      <c r="E16" s="1">
        <f>180+66</f>
        <v>246</v>
      </c>
      <c r="F16" s="1">
        <v>0</v>
      </c>
      <c r="G16" s="1"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55" t="s">
        <v>20</v>
      </c>
      <c r="X16" s="55"/>
    </row>
    <row r="17" spans="1:24" ht="87" customHeight="1" x14ac:dyDescent="0.25">
      <c r="A17" s="7"/>
      <c r="B17" s="26" t="s">
        <v>26</v>
      </c>
      <c r="C17" s="26" t="s">
        <v>24</v>
      </c>
      <c r="D17" s="1">
        <v>7407.5</v>
      </c>
      <c r="E17" s="1">
        <v>7407.5</v>
      </c>
      <c r="F17" s="1">
        <v>2055</v>
      </c>
      <c r="G17" s="1">
        <v>2055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55" t="s">
        <v>102</v>
      </c>
      <c r="X17" s="55"/>
    </row>
    <row r="18" spans="1:24" ht="104.25" customHeight="1" x14ac:dyDescent="0.25">
      <c r="A18" s="7"/>
      <c r="B18" s="26" t="s">
        <v>27</v>
      </c>
      <c r="C18" s="26" t="s">
        <v>30</v>
      </c>
      <c r="D18" s="1">
        <v>979.1</v>
      </c>
      <c r="E18" s="1">
        <v>979.1</v>
      </c>
      <c r="F18" s="1">
        <v>244.8</v>
      </c>
      <c r="G18" s="1">
        <v>244.8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55" t="s">
        <v>103</v>
      </c>
      <c r="X18" s="55"/>
    </row>
    <row r="19" spans="1:24" ht="105" customHeight="1" x14ac:dyDescent="0.25">
      <c r="A19" s="7"/>
      <c r="B19" s="26" t="s">
        <v>28</v>
      </c>
      <c r="C19" s="26" t="s">
        <v>24</v>
      </c>
      <c r="D19" s="1">
        <v>51.6</v>
      </c>
      <c r="E19" s="1">
        <v>51.6</v>
      </c>
      <c r="F19" s="1">
        <v>12.9</v>
      </c>
      <c r="G19" s="1">
        <v>12.9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55" t="s">
        <v>103</v>
      </c>
      <c r="X19" s="55"/>
    </row>
    <row r="20" spans="1:24" ht="87" customHeight="1" x14ac:dyDescent="0.25">
      <c r="A20" s="7"/>
      <c r="B20" s="26" t="s">
        <v>29</v>
      </c>
      <c r="C20" s="26" t="s">
        <v>24</v>
      </c>
      <c r="D20" s="1">
        <v>3285.8</v>
      </c>
      <c r="E20" s="1">
        <v>3285.8</v>
      </c>
      <c r="F20" s="1">
        <v>843.5</v>
      </c>
      <c r="G20" s="1">
        <v>843.5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55" t="s">
        <v>104</v>
      </c>
      <c r="X20" s="55"/>
    </row>
    <row r="21" spans="1:24" ht="31.5" customHeight="1" x14ac:dyDescent="0.25">
      <c r="A21" s="87"/>
      <c r="B21" s="56"/>
      <c r="C21" s="44" t="s">
        <v>13</v>
      </c>
      <c r="D21" s="30">
        <f>D22+D23</f>
        <v>12695.000000000002</v>
      </c>
      <c r="E21" s="30">
        <f t="shared" ref="E21:G21" si="2">E22+E23</f>
        <v>12695.000000000002</v>
      </c>
      <c r="F21" s="30">
        <f t="shared" si="2"/>
        <v>3186.2000000000003</v>
      </c>
      <c r="G21" s="30">
        <f t="shared" si="2"/>
        <v>3176.1000000000004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60" t="s">
        <v>105</v>
      </c>
      <c r="X21" s="60"/>
    </row>
    <row r="22" spans="1:24" ht="55.5" customHeight="1" x14ac:dyDescent="0.25">
      <c r="A22" s="87"/>
      <c r="B22" s="98"/>
      <c r="C22" s="26" t="s">
        <v>24</v>
      </c>
      <c r="D22" s="1">
        <f>D14+D15+D16+D17+D19+D20</f>
        <v>11715.900000000001</v>
      </c>
      <c r="E22" s="1">
        <f t="shared" ref="E22:F22" si="3">E14+E15+E16+E17+E19+E20</f>
        <v>11715.900000000001</v>
      </c>
      <c r="F22" s="1">
        <f t="shared" si="3"/>
        <v>2941.4</v>
      </c>
      <c r="G22" s="1">
        <f>G14+G15+G16+G17+G19+G20-0.1</f>
        <v>2931.3</v>
      </c>
      <c r="H22" s="1" t="e">
        <f>#REF!+#REF!+#REF!+H11+H12+#REF!+#REF!</f>
        <v>#REF!</v>
      </c>
      <c r="I22" s="1" t="e">
        <f>#REF!+#REF!+#REF!+I11+I12+#REF!+#REF!</f>
        <v>#REF!</v>
      </c>
      <c r="J22" s="1" t="e">
        <f>#REF!+#REF!+#REF!+J11+J12+#REF!+#REF!</f>
        <v>#REF!</v>
      </c>
      <c r="K22" s="1" t="e">
        <f>#REF!+#REF!+#REF!+K11+K12+#REF!+#REF!</f>
        <v>#REF!</v>
      </c>
      <c r="L22" s="1" t="e">
        <f>#REF!+#REF!+#REF!+L11+L12+#REF!+#REF!</f>
        <v>#REF!</v>
      </c>
      <c r="M22" s="1" t="e">
        <f>#REF!+#REF!+#REF!+M11+M12+#REF!+#REF!</f>
        <v>#REF!</v>
      </c>
      <c r="N22" s="1" t="e">
        <f>#REF!+#REF!+#REF!+N11+N12+#REF!+#REF!</f>
        <v>#REF!</v>
      </c>
      <c r="O22" s="1" t="e">
        <f>#REF!+#REF!+#REF!+O11+O12+#REF!+#REF!</f>
        <v>#REF!</v>
      </c>
      <c r="P22" s="1" t="e">
        <f>#REF!+#REF!+#REF!+P11+P12+#REF!+#REF!</f>
        <v>#REF!</v>
      </c>
      <c r="Q22" s="1" t="e">
        <f>#REF!+#REF!+#REF!+Q11+Q12+#REF!+#REF!</f>
        <v>#REF!</v>
      </c>
      <c r="R22" s="1" t="e">
        <f>#REF!+#REF!+#REF!+R11+R12+#REF!+#REF!</f>
        <v>#REF!</v>
      </c>
      <c r="S22" s="1" t="e">
        <f>#REF!+#REF!+#REF!+S11+S12+#REF!+#REF!</f>
        <v>#REF!</v>
      </c>
      <c r="T22" s="1" t="e">
        <f>#REF!+#REF!+#REF!+T11+T12+#REF!+#REF!</f>
        <v>#REF!</v>
      </c>
      <c r="U22" s="1" t="e">
        <f>#REF!+#REF!+#REF!+U11+U12+#REF!+#REF!</f>
        <v>#REF!</v>
      </c>
      <c r="V22" s="1" t="e">
        <f>#REF!+#REF!+#REF!+V11+V12+#REF!+#REF!</f>
        <v>#REF!</v>
      </c>
      <c r="W22" s="55" t="s">
        <v>105</v>
      </c>
      <c r="X22" s="55"/>
    </row>
    <row r="23" spans="1:24" ht="47.25" x14ac:dyDescent="0.25">
      <c r="A23" s="87"/>
      <c r="B23" s="98"/>
      <c r="C23" s="26" t="s">
        <v>12</v>
      </c>
      <c r="D23" s="1">
        <f>D18</f>
        <v>979.1</v>
      </c>
      <c r="E23" s="1">
        <f t="shared" ref="E23:G23" si="4">E18</f>
        <v>979.1</v>
      </c>
      <c r="F23" s="1">
        <f t="shared" si="4"/>
        <v>244.8</v>
      </c>
      <c r="G23" s="1">
        <f t="shared" si="4"/>
        <v>244.8</v>
      </c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55" t="s">
        <v>105</v>
      </c>
      <c r="X23" s="55"/>
    </row>
    <row r="24" spans="1:24" s="11" customFormat="1" ht="32.25" customHeight="1" x14ac:dyDescent="0.25">
      <c r="A24" s="10"/>
      <c r="B24" s="56" t="s">
        <v>31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spans="1:24" s="11" customFormat="1" ht="32.25" customHeight="1" x14ac:dyDescent="0.25">
      <c r="A25" s="10"/>
      <c r="B25" s="26" t="s">
        <v>106</v>
      </c>
      <c r="C25" s="26" t="s">
        <v>24</v>
      </c>
      <c r="D25" s="47">
        <v>125</v>
      </c>
      <c r="E25" s="47">
        <v>125</v>
      </c>
      <c r="F25" s="1">
        <v>0</v>
      </c>
      <c r="G25" s="1">
        <v>0</v>
      </c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55" t="s">
        <v>21</v>
      </c>
      <c r="X25" s="55"/>
    </row>
    <row r="26" spans="1:24" s="11" customFormat="1" ht="87" customHeight="1" x14ac:dyDescent="0.25">
      <c r="A26" s="7"/>
      <c r="B26" s="26" t="s">
        <v>80</v>
      </c>
      <c r="C26" s="26" t="s">
        <v>24</v>
      </c>
      <c r="D26" s="1">
        <v>30</v>
      </c>
      <c r="E26" s="1">
        <v>30</v>
      </c>
      <c r="F26" s="1">
        <v>0</v>
      </c>
      <c r="G26" s="1">
        <v>0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55" t="s">
        <v>21</v>
      </c>
      <c r="X26" s="55"/>
    </row>
    <row r="27" spans="1:24" s="11" customFormat="1" ht="82.5" customHeight="1" x14ac:dyDescent="0.25">
      <c r="A27" s="7"/>
      <c r="B27" s="26" t="s">
        <v>107</v>
      </c>
      <c r="C27" s="26" t="s">
        <v>24</v>
      </c>
      <c r="D27" s="1">
        <v>156.4</v>
      </c>
      <c r="E27" s="1">
        <v>156.4</v>
      </c>
      <c r="F27" s="1">
        <v>0</v>
      </c>
      <c r="G27" s="1">
        <v>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55" t="s">
        <v>21</v>
      </c>
      <c r="X27" s="55"/>
    </row>
    <row r="28" spans="1:24" ht="37.5" customHeight="1" x14ac:dyDescent="0.25">
      <c r="A28" s="87"/>
      <c r="B28" s="56" t="s">
        <v>14</v>
      </c>
      <c r="C28" s="44" t="s">
        <v>13</v>
      </c>
      <c r="D28" s="30">
        <f>D29</f>
        <v>311.39999999999998</v>
      </c>
      <c r="E28" s="30">
        <f t="shared" ref="E28:G28" si="5">E29</f>
        <v>311.39999999999998</v>
      </c>
      <c r="F28" s="30">
        <f t="shared" si="5"/>
        <v>0</v>
      </c>
      <c r="G28" s="30">
        <f t="shared" si="5"/>
        <v>0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60" t="s">
        <v>21</v>
      </c>
      <c r="X28" s="60"/>
    </row>
    <row r="29" spans="1:24" ht="38.25" customHeight="1" x14ac:dyDescent="0.25">
      <c r="A29" s="87"/>
      <c r="B29" s="98"/>
      <c r="C29" s="26" t="s">
        <v>24</v>
      </c>
      <c r="D29" s="1">
        <f>D26+D27+D25</f>
        <v>311.39999999999998</v>
      </c>
      <c r="E29" s="1">
        <f t="shared" ref="E29:G29" si="6">E26+E27+E25</f>
        <v>311.39999999999998</v>
      </c>
      <c r="F29" s="1">
        <f t="shared" si="6"/>
        <v>0</v>
      </c>
      <c r="G29" s="1">
        <f t="shared" si="6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55" t="s">
        <v>21</v>
      </c>
      <c r="X29" s="55"/>
    </row>
    <row r="30" spans="1:24" ht="30.75" customHeight="1" x14ac:dyDescent="0.25">
      <c r="A30" s="61"/>
      <c r="B30" s="58" t="s">
        <v>11</v>
      </c>
      <c r="C30" s="44" t="s">
        <v>13</v>
      </c>
      <c r="D30" s="30">
        <f>D31+D32</f>
        <v>13181.400000000001</v>
      </c>
      <c r="E30" s="30">
        <f t="shared" ref="E30:G30" si="7">E31+E32</f>
        <v>13181.400000000001</v>
      </c>
      <c r="F30" s="30">
        <f t="shared" si="7"/>
        <v>3186.2000000000003</v>
      </c>
      <c r="G30" s="30">
        <f t="shared" si="7"/>
        <v>3176.1000000000004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60" t="s">
        <v>83</v>
      </c>
      <c r="X30" s="55"/>
    </row>
    <row r="31" spans="1:24" ht="56.25" customHeight="1" x14ac:dyDescent="0.25">
      <c r="A31" s="62"/>
      <c r="B31" s="81"/>
      <c r="C31" s="26" t="s">
        <v>24</v>
      </c>
      <c r="D31" s="1">
        <f>D12+D22+D29</f>
        <v>12202.300000000001</v>
      </c>
      <c r="E31" s="1">
        <f>E12+E22+E29</f>
        <v>12202.300000000001</v>
      </c>
      <c r="F31" s="1">
        <f>F12+F22+F29</f>
        <v>2941.4</v>
      </c>
      <c r="G31" s="1">
        <f>G12+G22+G29</f>
        <v>2931.3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5" t="s">
        <v>108</v>
      </c>
      <c r="X31" s="55"/>
    </row>
    <row r="32" spans="1:24" ht="47.25" x14ac:dyDescent="0.25">
      <c r="A32" s="62"/>
      <c r="B32" s="81"/>
      <c r="C32" s="26" t="s">
        <v>12</v>
      </c>
      <c r="D32" s="1">
        <f>D23</f>
        <v>979.1</v>
      </c>
      <c r="E32" s="1">
        <f>E23</f>
        <v>979.1</v>
      </c>
      <c r="F32" s="1">
        <f>F23</f>
        <v>244.8</v>
      </c>
      <c r="G32" s="1">
        <f>G23</f>
        <v>244.8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5" t="s">
        <v>105</v>
      </c>
      <c r="X32" s="55"/>
    </row>
    <row r="33" spans="1:24" s="11" customFormat="1" ht="24.75" customHeight="1" x14ac:dyDescent="0.25">
      <c r="A33" s="44">
        <v>2</v>
      </c>
      <c r="B33" s="56" t="s">
        <v>32</v>
      </c>
      <c r="C33" s="56"/>
      <c r="D33" s="56"/>
      <c r="E33" s="56"/>
      <c r="F33" s="56"/>
      <c r="G33" s="5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spans="1:24" ht="68.25" customHeight="1" x14ac:dyDescent="0.25">
      <c r="A34" s="7"/>
      <c r="B34" s="26" t="s">
        <v>33</v>
      </c>
      <c r="C34" s="26" t="s">
        <v>24</v>
      </c>
      <c r="D34" s="1">
        <v>1011.6</v>
      </c>
      <c r="E34" s="1">
        <v>1011.6</v>
      </c>
      <c r="F34" s="1">
        <v>50</v>
      </c>
      <c r="G34" s="1">
        <v>28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55" t="s">
        <v>176</v>
      </c>
      <c r="X34" s="55"/>
    </row>
    <row r="35" spans="1:24" ht="33" customHeight="1" x14ac:dyDescent="0.25">
      <c r="A35" s="87"/>
      <c r="B35" s="56" t="s">
        <v>11</v>
      </c>
      <c r="C35" s="44" t="s">
        <v>13</v>
      </c>
      <c r="D35" s="30">
        <f>D36</f>
        <v>1011.6</v>
      </c>
      <c r="E35" s="30">
        <f t="shared" ref="E35:G35" si="8">E36</f>
        <v>1011.6</v>
      </c>
      <c r="F35" s="30">
        <f t="shared" si="8"/>
        <v>50</v>
      </c>
      <c r="G35" s="30">
        <f t="shared" si="8"/>
        <v>28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60" t="s">
        <v>176</v>
      </c>
      <c r="X35" s="55"/>
    </row>
    <row r="36" spans="1:24" ht="47.25" customHeight="1" x14ac:dyDescent="0.25">
      <c r="A36" s="87"/>
      <c r="B36" s="98"/>
      <c r="C36" s="26" t="s">
        <v>24</v>
      </c>
      <c r="D36" s="1">
        <f>D34</f>
        <v>1011.6</v>
      </c>
      <c r="E36" s="1">
        <f t="shared" ref="E36:G36" si="9">E34</f>
        <v>1011.6</v>
      </c>
      <c r="F36" s="1">
        <f t="shared" si="9"/>
        <v>50</v>
      </c>
      <c r="G36" s="1">
        <f t="shared" si="9"/>
        <v>28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55" t="s">
        <v>176</v>
      </c>
      <c r="X36" s="55"/>
    </row>
    <row r="37" spans="1:24" ht="24.75" customHeight="1" x14ac:dyDescent="0.25">
      <c r="A37" s="44">
        <v>3</v>
      </c>
      <c r="B37" s="56" t="s">
        <v>181</v>
      </c>
      <c r="C37" s="56"/>
      <c r="D37" s="56"/>
      <c r="E37" s="56"/>
      <c r="F37" s="56"/>
      <c r="G37" s="56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4" ht="32.25" customHeight="1" x14ac:dyDescent="0.25">
      <c r="A38" s="56" t="s">
        <v>110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4" ht="52.5" customHeight="1" x14ac:dyDescent="0.25">
      <c r="A39" s="48"/>
      <c r="B39" s="26" t="s">
        <v>92</v>
      </c>
      <c r="C39" s="26" t="s">
        <v>24</v>
      </c>
      <c r="D39" s="1">
        <v>350</v>
      </c>
      <c r="E39" s="1">
        <v>350</v>
      </c>
      <c r="F39" s="1">
        <v>0</v>
      </c>
      <c r="G39" s="1">
        <v>0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55" t="s">
        <v>21</v>
      </c>
      <c r="X39" s="55"/>
    </row>
    <row r="40" spans="1:24" ht="54" customHeight="1" x14ac:dyDescent="0.25">
      <c r="A40" s="48"/>
      <c r="B40" s="26" t="s">
        <v>34</v>
      </c>
      <c r="C40" s="26" t="s">
        <v>24</v>
      </c>
      <c r="D40" s="1">
        <v>17900</v>
      </c>
      <c r="E40" s="1">
        <v>17900</v>
      </c>
      <c r="F40" s="1">
        <v>3281.7</v>
      </c>
      <c r="G40" s="1">
        <v>3281.7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55" t="s">
        <v>111</v>
      </c>
      <c r="X40" s="55"/>
    </row>
    <row r="41" spans="1:24" ht="54.75" customHeight="1" x14ac:dyDescent="0.25">
      <c r="A41" s="48"/>
      <c r="B41" s="26" t="s">
        <v>35</v>
      </c>
      <c r="C41" s="26" t="s">
        <v>24</v>
      </c>
      <c r="D41" s="1">
        <v>1000</v>
      </c>
      <c r="E41" s="1">
        <v>1000</v>
      </c>
      <c r="F41" s="1">
        <v>37</v>
      </c>
      <c r="G41" s="1">
        <v>37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55" t="s">
        <v>112</v>
      </c>
      <c r="X41" s="55"/>
    </row>
    <row r="42" spans="1:24" ht="52.5" customHeight="1" x14ac:dyDescent="0.25">
      <c r="A42" s="48"/>
      <c r="B42" s="26" t="s">
        <v>36</v>
      </c>
      <c r="C42" s="26" t="s">
        <v>24</v>
      </c>
      <c r="D42" s="1">
        <v>320.39999999999998</v>
      </c>
      <c r="E42" s="1">
        <v>320.39999999999998</v>
      </c>
      <c r="F42" s="1">
        <v>0</v>
      </c>
      <c r="G42" s="1">
        <v>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55" t="s">
        <v>21</v>
      </c>
      <c r="X42" s="55"/>
    </row>
    <row r="43" spans="1:24" ht="48.75" customHeight="1" x14ac:dyDescent="0.25">
      <c r="A43" s="48"/>
      <c r="B43" s="26" t="s">
        <v>37</v>
      </c>
      <c r="C43" s="26" t="s">
        <v>24</v>
      </c>
      <c r="D43" s="1">
        <v>6637.5</v>
      </c>
      <c r="E43" s="1">
        <v>6637.5</v>
      </c>
      <c r="F43" s="1">
        <v>2323.6999999999998</v>
      </c>
      <c r="G43" s="1">
        <v>2201.9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55" t="s">
        <v>113</v>
      </c>
      <c r="X43" s="55"/>
    </row>
    <row r="44" spans="1:24" ht="87" customHeight="1" x14ac:dyDescent="0.25">
      <c r="A44" s="28"/>
      <c r="B44" s="29" t="s">
        <v>38</v>
      </c>
      <c r="C44" s="26" t="s">
        <v>12</v>
      </c>
      <c r="D44" s="1">
        <v>1787.1</v>
      </c>
      <c r="E44" s="1">
        <v>1787.1</v>
      </c>
      <c r="F44" s="1">
        <v>256.2</v>
      </c>
      <c r="G44" s="1">
        <v>256.2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55" t="s">
        <v>114</v>
      </c>
      <c r="X44" s="55"/>
    </row>
    <row r="45" spans="1:24" ht="131.25" customHeight="1" x14ac:dyDescent="0.25">
      <c r="A45" s="28"/>
      <c r="B45" s="29" t="s">
        <v>109</v>
      </c>
      <c r="C45" s="26" t="s">
        <v>93</v>
      </c>
      <c r="D45" s="1">
        <v>26502</v>
      </c>
      <c r="E45" s="1">
        <v>26502</v>
      </c>
      <c r="F45" s="1">
        <v>16.7</v>
      </c>
      <c r="G45" s="1">
        <v>10.8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55" t="s">
        <v>115</v>
      </c>
      <c r="X45" s="55"/>
    </row>
    <row r="46" spans="1:24" ht="36" customHeight="1" x14ac:dyDescent="0.25">
      <c r="A46" s="61"/>
      <c r="B46" s="58" t="s">
        <v>14</v>
      </c>
      <c r="C46" s="44" t="s">
        <v>13</v>
      </c>
      <c r="D46" s="30">
        <f>D47+D49+D48</f>
        <v>54497</v>
      </c>
      <c r="E46" s="30">
        <f t="shared" ref="E46:G46" si="10">E47+E49+E48</f>
        <v>54497</v>
      </c>
      <c r="F46" s="30">
        <f t="shared" si="10"/>
        <v>5915.4</v>
      </c>
      <c r="G46" s="30">
        <f t="shared" si="10"/>
        <v>5787.7000000000007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60" t="s">
        <v>116</v>
      </c>
      <c r="X46" s="55"/>
    </row>
    <row r="47" spans="1:24" ht="39" customHeight="1" x14ac:dyDescent="0.25">
      <c r="A47" s="62"/>
      <c r="B47" s="81"/>
      <c r="C47" s="26" t="s">
        <v>24</v>
      </c>
      <c r="D47" s="1">
        <f>D39+D40+D41+D42+D43</f>
        <v>26207.9</v>
      </c>
      <c r="E47" s="1">
        <f t="shared" ref="E47" si="11">E39+E40+E41+E42+E43</f>
        <v>26207.9</v>
      </c>
      <c r="F47" s="1">
        <f>F39+F40+F41+F42+F43+0.1</f>
        <v>5642.5</v>
      </c>
      <c r="G47" s="1">
        <f>G39+G40+G41+G42+G43+0.1</f>
        <v>5520.7000000000007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55" t="s">
        <v>117</v>
      </c>
      <c r="X47" s="55"/>
    </row>
    <row r="48" spans="1:24" ht="39" customHeight="1" x14ac:dyDescent="0.25">
      <c r="A48" s="62"/>
      <c r="B48" s="81"/>
      <c r="C48" s="26" t="s">
        <v>81</v>
      </c>
      <c r="D48" s="1">
        <f>D45</f>
        <v>26502</v>
      </c>
      <c r="E48" s="1">
        <f t="shared" ref="E48:G48" si="12">E45</f>
        <v>26502</v>
      </c>
      <c r="F48" s="1">
        <f t="shared" si="12"/>
        <v>16.7</v>
      </c>
      <c r="G48" s="1">
        <f t="shared" si="12"/>
        <v>10.8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55" t="s">
        <v>115</v>
      </c>
      <c r="X48" s="55"/>
    </row>
    <row r="49" spans="1:24" ht="47.25" x14ac:dyDescent="0.25">
      <c r="A49" s="62"/>
      <c r="B49" s="81"/>
      <c r="C49" s="26" t="s">
        <v>12</v>
      </c>
      <c r="D49" s="1">
        <f>D44</f>
        <v>1787.1</v>
      </c>
      <c r="E49" s="1">
        <f t="shared" ref="E49:G49" si="13">E44</f>
        <v>1787.1</v>
      </c>
      <c r="F49" s="1">
        <f t="shared" si="13"/>
        <v>256.2</v>
      </c>
      <c r="G49" s="1">
        <f t="shared" si="13"/>
        <v>256.2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55" t="s">
        <v>114</v>
      </c>
      <c r="X49" s="55"/>
    </row>
    <row r="50" spans="1:24" ht="32.25" customHeight="1" x14ac:dyDescent="0.25">
      <c r="A50" s="56" t="s">
        <v>79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</row>
    <row r="51" spans="1:24" ht="66.75" customHeight="1" x14ac:dyDescent="0.25">
      <c r="A51" s="44"/>
      <c r="B51" s="26" t="s">
        <v>76</v>
      </c>
      <c r="C51" s="26" t="s">
        <v>24</v>
      </c>
      <c r="D51" s="1">
        <v>350</v>
      </c>
      <c r="E51" s="1">
        <v>350</v>
      </c>
      <c r="F51" s="1">
        <v>0</v>
      </c>
      <c r="G51" s="1">
        <v>0</v>
      </c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55" t="s">
        <v>21</v>
      </c>
      <c r="X51" s="55"/>
    </row>
    <row r="52" spans="1:24" ht="64.5" customHeight="1" x14ac:dyDescent="0.25">
      <c r="A52" s="46"/>
      <c r="B52" s="26" t="s">
        <v>39</v>
      </c>
      <c r="C52" s="26" t="s">
        <v>24</v>
      </c>
      <c r="D52" s="1">
        <v>18791.599999999999</v>
      </c>
      <c r="E52" s="1">
        <v>18791.599999999999</v>
      </c>
      <c r="F52" s="1">
        <v>2421.1999999999998</v>
      </c>
      <c r="G52" s="1">
        <v>2384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55" t="s">
        <v>119</v>
      </c>
      <c r="X52" s="55"/>
    </row>
    <row r="53" spans="1:24" ht="63" customHeight="1" x14ac:dyDescent="0.25">
      <c r="A53" s="46"/>
      <c r="B53" s="26" t="s">
        <v>40</v>
      </c>
      <c r="C53" s="26" t="s">
        <v>24</v>
      </c>
      <c r="D53" s="1">
        <v>450</v>
      </c>
      <c r="E53" s="1">
        <v>450</v>
      </c>
      <c r="F53" s="1">
        <v>10</v>
      </c>
      <c r="G53" s="1">
        <v>2.6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55" t="s">
        <v>120</v>
      </c>
      <c r="X53" s="55"/>
    </row>
    <row r="54" spans="1:24" ht="44.25" customHeight="1" x14ac:dyDescent="0.25">
      <c r="A54" s="46"/>
      <c r="B54" s="26" t="s">
        <v>41</v>
      </c>
      <c r="C54" s="26" t="s">
        <v>24</v>
      </c>
      <c r="D54" s="1">
        <v>206</v>
      </c>
      <c r="E54" s="1">
        <v>206</v>
      </c>
      <c r="F54" s="1">
        <v>49.9</v>
      </c>
      <c r="G54" s="1">
        <v>49.9</v>
      </c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55" t="s">
        <v>121</v>
      </c>
      <c r="X54" s="55"/>
    </row>
    <row r="55" spans="1:24" ht="48.75" customHeight="1" x14ac:dyDescent="0.25">
      <c r="A55" s="46"/>
      <c r="B55" s="44" t="s">
        <v>42</v>
      </c>
      <c r="C55" s="26"/>
      <c r="D55" s="30">
        <f>D56+D57</f>
        <v>11218.8</v>
      </c>
      <c r="E55" s="30">
        <f t="shared" ref="E55:V55" si="14">E56+E57</f>
        <v>11218.8</v>
      </c>
      <c r="F55" s="30">
        <f t="shared" si="14"/>
        <v>0</v>
      </c>
      <c r="G55" s="30">
        <f t="shared" si="14"/>
        <v>0</v>
      </c>
      <c r="H55" s="30">
        <f t="shared" si="14"/>
        <v>11218.8</v>
      </c>
      <c r="I55" s="30">
        <f t="shared" si="14"/>
        <v>11218.8</v>
      </c>
      <c r="J55" s="30">
        <f t="shared" si="14"/>
        <v>11218.8</v>
      </c>
      <c r="K55" s="30">
        <f t="shared" si="14"/>
        <v>11218.8</v>
      </c>
      <c r="L55" s="30">
        <f t="shared" si="14"/>
        <v>11218.8</v>
      </c>
      <c r="M55" s="30">
        <f t="shared" si="14"/>
        <v>11218.8</v>
      </c>
      <c r="N55" s="30">
        <f t="shared" si="14"/>
        <v>11218.8</v>
      </c>
      <c r="O55" s="30">
        <f t="shared" si="14"/>
        <v>11218.8</v>
      </c>
      <c r="P55" s="30">
        <f t="shared" si="14"/>
        <v>11218.8</v>
      </c>
      <c r="Q55" s="30">
        <f t="shared" si="14"/>
        <v>11218.8</v>
      </c>
      <c r="R55" s="30">
        <f t="shared" si="14"/>
        <v>11218.8</v>
      </c>
      <c r="S55" s="30">
        <f t="shared" si="14"/>
        <v>11218.8</v>
      </c>
      <c r="T55" s="30">
        <f t="shared" si="14"/>
        <v>11218.8</v>
      </c>
      <c r="U55" s="30">
        <f t="shared" si="14"/>
        <v>11218.8</v>
      </c>
      <c r="V55" s="30">
        <f t="shared" si="14"/>
        <v>11218.8</v>
      </c>
      <c r="W55" s="60" t="s">
        <v>21</v>
      </c>
      <c r="X55" s="60"/>
    </row>
    <row r="56" spans="1:24" ht="91.5" customHeight="1" x14ac:dyDescent="0.25">
      <c r="A56" s="46"/>
      <c r="B56" s="26" t="s">
        <v>43</v>
      </c>
      <c r="C56" s="26" t="s">
        <v>24</v>
      </c>
      <c r="D56" s="1">
        <v>1638.8</v>
      </c>
      <c r="E56" s="1">
        <v>1638.8</v>
      </c>
      <c r="F56" s="1">
        <v>0</v>
      </c>
      <c r="G56" s="1">
        <v>0</v>
      </c>
      <c r="H56" s="1">
        <v>1638.8</v>
      </c>
      <c r="I56" s="1">
        <v>1638.8</v>
      </c>
      <c r="J56" s="1">
        <v>1638.8</v>
      </c>
      <c r="K56" s="1">
        <v>1638.8</v>
      </c>
      <c r="L56" s="1">
        <v>1638.8</v>
      </c>
      <c r="M56" s="1">
        <v>1638.8</v>
      </c>
      <c r="N56" s="1">
        <v>1638.8</v>
      </c>
      <c r="O56" s="1">
        <v>1638.8</v>
      </c>
      <c r="P56" s="1">
        <v>1638.8</v>
      </c>
      <c r="Q56" s="1">
        <v>1638.8</v>
      </c>
      <c r="R56" s="1">
        <v>1638.8</v>
      </c>
      <c r="S56" s="1">
        <v>1638.8</v>
      </c>
      <c r="T56" s="1">
        <v>1638.8</v>
      </c>
      <c r="U56" s="1">
        <v>1638.8</v>
      </c>
      <c r="V56" s="1">
        <v>1638.8</v>
      </c>
      <c r="W56" s="78" t="s">
        <v>21</v>
      </c>
      <c r="X56" s="79"/>
    </row>
    <row r="57" spans="1:24" ht="131.25" customHeight="1" x14ac:dyDescent="0.25">
      <c r="A57" s="43"/>
      <c r="B57" s="29" t="s">
        <v>118</v>
      </c>
      <c r="C57" s="26" t="s">
        <v>12</v>
      </c>
      <c r="D57" s="1">
        <v>9580</v>
      </c>
      <c r="E57" s="1">
        <v>9580</v>
      </c>
      <c r="F57" s="1">
        <v>0</v>
      </c>
      <c r="G57" s="1">
        <v>0</v>
      </c>
      <c r="H57" s="1">
        <v>9580</v>
      </c>
      <c r="I57" s="1">
        <v>9580</v>
      </c>
      <c r="J57" s="1">
        <v>9580</v>
      </c>
      <c r="K57" s="1">
        <v>9580</v>
      </c>
      <c r="L57" s="1">
        <v>9580</v>
      </c>
      <c r="M57" s="1">
        <v>9580</v>
      </c>
      <c r="N57" s="1">
        <v>9580</v>
      </c>
      <c r="O57" s="1">
        <v>9580</v>
      </c>
      <c r="P57" s="1">
        <v>9580</v>
      </c>
      <c r="Q57" s="1">
        <v>9580</v>
      </c>
      <c r="R57" s="1">
        <v>9580</v>
      </c>
      <c r="S57" s="1">
        <v>9580</v>
      </c>
      <c r="T57" s="1">
        <v>9580</v>
      </c>
      <c r="U57" s="1">
        <v>9580</v>
      </c>
      <c r="V57" s="1">
        <v>9580</v>
      </c>
      <c r="W57" s="78" t="s">
        <v>21</v>
      </c>
      <c r="X57" s="79"/>
    </row>
    <row r="58" spans="1:24" ht="41.25" customHeight="1" x14ac:dyDescent="0.25">
      <c r="A58" s="61"/>
      <c r="B58" s="58" t="s">
        <v>14</v>
      </c>
      <c r="C58" s="44" t="s">
        <v>13</v>
      </c>
      <c r="D58" s="30">
        <f>D59+D60</f>
        <v>31016.399999999998</v>
      </c>
      <c r="E58" s="30">
        <f t="shared" ref="E58:G58" si="15">E59+E60</f>
        <v>31016.399999999998</v>
      </c>
      <c r="F58" s="30">
        <f t="shared" si="15"/>
        <v>2481.1</v>
      </c>
      <c r="G58" s="30">
        <f t="shared" si="15"/>
        <v>2436.4</v>
      </c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60" t="s">
        <v>122</v>
      </c>
      <c r="X58" s="55"/>
    </row>
    <row r="59" spans="1:24" ht="51" customHeight="1" x14ac:dyDescent="0.25">
      <c r="A59" s="62"/>
      <c r="B59" s="81"/>
      <c r="C59" s="26" t="s">
        <v>24</v>
      </c>
      <c r="D59" s="1">
        <f>D51+D52+D53+D54+D56</f>
        <v>21436.399999999998</v>
      </c>
      <c r="E59" s="1">
        <f>E51+E52+E53+E54+E56</f>
        <v>21436.399999999998</v>
      </c>
      <c r="F59" s="1">
        <f>F51+F52+F53+F54+F56</f>
        <v>2481.1</v>
      </c>
      <c r="G59" s="1">
        <f>G51+G52+G53+G54+G56-0.1</f>
        <v>2436.4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55" t="s">
        <v>123</v>
      </c>
      <c r="X59" s="55"/>
    </row>
    <row r="60" spans="1:24" ht="48.75" customHeight="1" x14ac:dyDescent="0.25">
      <c r="A60" s="62"/>
      <c r="B60" s="81"/>
      <c r="C60" s="26" t="s">
        <v>12</v>
      </c>
      <c r="D60" s="1">
        <f>D57</f>
        <v>9580</v>
      </c>
      <c r="E60" s="1">
        <f t="shared" ref="E60:G60" si="16">E57</f>
        <v>9580</v>
      </c>
      <c r="F60" s="1">
        <f t="shared" si="16"/>
        <v>0</v>
      </c>
      <c r="G60" s="1">
        <f t="shared" si="16"/>
        <v>0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55" t="s">
        <v>21</v>
      </c>
      <c r="X60" s="55"/>
    </row>
    <row r="61" spans="1:24" ht="28.5" customHeight="1" x14ac:dyDescent="0.25">
      <c r="A61" s="56" t="s">
        <v>84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</row>
    <row r="62" spans="1:24" ht="48.75" customHeight="1" x14ac:dyDescent="0.25">
      <c r="A62" s="46"/>
      <c r="B62" s="26" t="s">
        <v>85</v>
      </c>
      <c r="C62" s="26" t="s">
        <v>24</v>
      </c>
      <c r="D62" s="1">
        <v>200</v>
      </c>
      <c r="E62" s="1">
        <v>200</v>
      </c>
      <c r="F62" s="1">
        <v>158.19999999999999</v>
      </c>
      <c r="G62" s="1">
        <v>158.19999999999999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55" t="s">
        <v>124</v>
      </c>
      <c r="X62" s="55"/>
    </row>
    <row r="63" spans="1:24" ht="37.5" customHeight="1" x14ac:dyDescent="0.25">
      <c r="A63" s="61"/>
      <c r="B63" s="58" t="s">
        <v>14</v>
      </c>
      <c r="C63" s="44" t="s">
        <v>13</v>
      </c>
      <c r="D63" s="30">
        <f>D64</f>
        <v>200</v>
      </c>
      <c r="E63" s="30">
        <f t="shared" ref="E63" si="17">E64</f>
        <v>200</v>
      </c>
      <c r="F63" s="30">
        <f t="shared" ref="F63" si="18">F64</f>
        <v>158.19999999999999</v>
      </c>
      <c r="G63" s="30">
        <f t="shared" ref="G63" si="19">G64</f>
        <v>158.19999999999999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55" t="s">
        <v>124</v>
      </c>
      <c r="X63" s="55"/>
    </row>
    <row r="64" spans="1:24" ht="34.5" customHeight="1" x14ac:dyDescent="0.25">
      <c r="A64" s="62"/>
      <c r="B64" s="63"/>
      <c r="C64" s="26" t="s">
        <v>24</v>
      </c>
      <c r="D64" s="1">
        <f>D62</f>
        <v>200</v>
      </c>
      <c r="E64" s="1">
        <f t="shared" ref="E64:G64" si="20">E62</f>
        <v>200</v>
      </c>
      <c r="F64" s="1">
        <f t="shared" si="20"/>
        <v>158.19999999999999</v>
      </c>
      <c r="G64" s="1">
        <f t="shared" si="20"/>
        <v>158.19999999999999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55" t="s">
        <v>124</v>
      </c>
      <c r="X64" s="55"/>
    </row>
    <row r="65" spans="1:73" ht="28.5" customHeight="1" x14ac:dyDescent="0.25">
      <c r="A65" s="56" t="s">
        <v>44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</row>
    <row r="66" spans="1:73" ht="150" customHeight="1" x14ac:dyDescent="0.25">
      <c r="A66" s="44"/>
      <c r="B66" s="26" t="s">
        <v>125</v>
      </c>
      <c r="C66" s="26" t="s">
        <v>24</v>
      </c>
      <c r="D66" s="31">
        <v>32868.9</v>
      </c>
      <c r="E66" s="31">
        <v>32868.9</v>
      </c>
      <c r="F66" s="31">
        <v>0</v>
      </c>
      <c r="G66" s="31">
        <v>0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55" t="s">
        <v>21</v>
      </c>
      <c r="X66" s="55"/>
    </row>
    <row r="67" spans="1:73" ht="65.25" customHeight="1" x14ac:dyDescent="0.25">
      <c r="A67" s="44"/>
      <c r="B67" s="44" t="s">
        <v>45</v>
      </c>
      <c r="C67" s="26"/>
      <c r="D67" s="32">
        <f>D68+D69+D70+D71</f>
        <v>92519.6</v>
      </c>
      <c r="E67" s="32">
        <f>E68+E69+E70+E71</f>
        <v>92519.6</v>
      </c>
      <c r="F67" s="32">
        <f t="shared" ref="F67:G67" si="21">F68+F69+F70+F71</f>
        <v>0</v>
      </c>
      <c r="G67" s="32">
        <f t="shared" si="21"/>
        <v>0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60" t="s">
        <v>21</v>
      </c>
      <c r="X67" s="60"/>
    </row>
    <row r="68" spans="1:73" ht="102.75" customHeight="1" x14ac:dyDescent="0.25">
      <c r="A68" s="44"/>
      <c r="B68" s="26" t="s">
        <v>94</v>
      </c>
      <c r="C68" s="26" t="s">
        <v>12</v>
      </c>
      <c r="D68" s="31">
        <v>50000</v>
      </c>
      <c r="E68" s="31">
        <v>50000</v>
      </c>
      <c r="F68" s="31">
        <v>0</v>
      </c>
      <c r="G68" s="31">
        <v>0</v>
      </c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55" t="s">
        <v>21</v>
      </c>
      <c r="X68" s="55"/>
    </row>
    <row r="69" spans="1:73" ht="102.75" customHeight="1" x14ac:dyDescent="0.25">
      <c r="A69" s="44"/>
      <c r="B69" s="26" t="s">
        <v>94</v>
      </c>
      <c r="C69" s="26" t="s">
        <v>24</v>
      </c>
      <c r="D69" s="31">
        <v>20000</v>
      </c>
      <c r="E69" s="31">
        <v>20000</v>
      </c>
      <c r="F69" s="31">
        <v>0</v>
      </c>
      <c r="G69" s="31">
        <v>0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55" t="s">
        <v>21</v>
      </c>
      <c r="X69" s="55"/>
    </row>
    <row r="70" spans="1:73" ht="122.25" customHeight="1" x14ac:dyDescent="0.25">
      <c r="A70" s="44"/>
      <c r="B70" s="26" t="s">
        <v>95</v>
      </c>
      <c r="C70" s="26" t="s">
        <v>12</v>
      </c>
      <c r="D70" s="31">
        <v>21019.599999999999</v>
      </c>
      <c r="E70" s="31">
        <v>21019.599999999999</v>
      </c>
      <c r="F70" s="31">
        <v>0</v>
      </c>
      <c r="G70" s="31">
        <v>0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55" t="s">
        <v>21</v>
      </c>
      <c r="X70" s="55"/>
    </row>
    <row r="71" spans="1:73" ht="104.25" customHeight="1" x14ac:dyDescent="0.25">
      <c r="A71" s="44"/>
      <c r="B71" s="26" t="s">
        <v>46</v>
      </c>
      <c r="C71" s="26" t="s">
        <v>24</v>
      </c>
      <c r="D71" s="31">
        <v>1500</v>
      </c>
      <c r="E71" s="31">
        <v>1500</v>
      </c>
      <c r="F71" s="31">
        <v>0</v>
      </c>
      <c r="G71" s="31">
        <v>0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55" t="s">
        <v>21</v>
      </c>
      <c r="X71" s="55"/>
    </row>
    <row r="72" spans="1:73" ht="37.5" customHeight="1" x14ac:dyDescent="0.25">
      <c r="A72" s="61"/>
      <c r="B72" s="58" t="s">
        <v>14</v>
      </c>
      <c r="C72" s="44" t="s">
        <v>13</v>
      </c>
      <c r="D72" s="30">
        <f>D74+D73</f>
        <v>125388.5</v>
      </c>
      <c r="E72" s="30">
        <f t="shared" ref="E72:G72" si="22">E74+E73</f>
        <v>125388.5</v>
      </c>
      <c r="F72" s="30">
        <f t="shared" si="22"/>
        <v>0</v>
      </c>
      <c r="G72" s="30">
        <f t="shared" si="22"/>
        <v>0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73" t="s">
        <v>21</v>
      </c>
      <c r="X72" s="74"/>
    </row>
    <row r="73" spans="1:73" ht="58.5" customHeight="1" x14ac:dyDescent="0.25">
      <c r="A73" s="62"/>
      <c r="B73" s="63"/>
      <c r="C73" s="26" t="s">
        <v>12</v>
      </c>
      <c r="D73" s="1">
        <f>D68+D70</f>
        <v>71019.600000000006</v>
      </c>
      <c r="E73" s="1">
        <f t="shared" ref="E73:G73" si="23">E68+E70</f>
        <v>71019.600000000006</v>
      </c>
      <c r="F73" s="1">
        <f t="shared" si="23"/>
        <v>0</v>
      </c>
      <c r="G73" s="1">
        <f t="shared" si="23"/>
        <v>0</v>
      </c>
      <c r="H73" s="30">
        <f t="shared" ref="H73:V73" si="24">H68+H70</f>
        <v>0</v>
      </c>
      <c r="I73" s="30">
        <f t="shared" si="24"/>
        <v>0</v>
      </c>
      <c r="J73" s="30">
        <f t="shared" si="24"/>
        <v>0</v>
      </c>
      <c r="K73" s="30">
        <f t="shared" si="24"/>
        <v>0</v>
      </c>
      <c r="L73" s="30">
        <f t="shared" si="24"/>
        <v>0</v>
      </c>
      <c r="M73" s="30">
        <f t="shared" si="24"/>
        <v>0</v>
      </c>
      <c r="N73" s="30">
        <f t="shared" si="24"/>
        <v>0</v>
      </c>
      <c r="O73" s="30">
        <f t="shared" si="24"/>
        <v>0</v>
      </c>
      <c r="P73" s="30">
        <f t="shared" si="24"/>
        <v>0</v>
      </c>
      <c r="Q73" s="30">
        <f t="shared" si="24"/>
        <v>0</v>
      </c>
      <c r="R73" s="30">
        <f t="shared" si="24"/>
        <v>0</v>
      </c>
      <c r="S73" s="30">
        <f t="shared" si="24"/>
        <v>0</v>
      </c>
      <c r="T73" s="30">
        <f t="shared" si="24"/>
        <v>0</v>
      </c>
      <c r="U73" s="30">
        <f t="shared" si="24"/>
        <v>0</v>
      </c>
      <c r="V73" s="30">
        <f t="shared" si="24"/>
        <v>0</v>
      </c>
      <c r="W73" s="55" t="s">
        <v>21</v>
      </c>
      <c r="X73" s="55"/>
    </row>
    <row r="74" spans="1:73" ht="34.5" customHeight="1" x14ac:dyDescent="0.25">
      <c r="A74" s="62"/>
      <c r="B74" s="63"/>
      <c r="C74" s="26" t="s">
        <v>24</v>
      </c>
      <c r="D74" s="1">
        <f>D66+D69+D71</f>
        <v>54368.9</v>
      </c>
      <c r="E74" s="1">
        <f t="shared" ref="E74:G74" si="25">E66+E69+E71</f>
        <v>54368.9</v>
      </c>
      <c r="F74" s="1">
        <f t="shared" si="25"/>
        <v>0</v>
      </c>
      <c r="G74" s="1">
        <f t="shared" si="25"/>
        <v>0</v>
      </c>
      <c r="H74" s="1" t="e">
        <f>H66+#REF!+#REF!+H69+H71</f>
        <v>#REF!</v>
      </c>
      <c r="I74" s="1" t="e">
        <f>I66+#REF!+#REF!+I69+I71</f>
        <v>#REF!</v>
      </c>
      <c r="J74" s="1" t="e">
        <f>J66+#REF!+#REF!+J69+J71</f>
        <v>#REF!</v>
      </c>
      <c r="K74" s="1" t="e">
        <f>K66+#REF!+#REF!+K69+K71</f>
        <v>#REF!</v>
      </c>
      <c r="L74" s="1" t="e">
        <f>L66+#REF!+#REF!+L69+L71</f>
        <v>#REF!</v>
      </c>
      <c r="M74" s="1" t="e">
        <f>M66+#REF!+#REF!+M69+M71</f>
        <v>#REF!</v>
      </c>
      <c r="N74" s="1" t="e">
        <f>N66+#REF!+#REF!+N69+N71</f>
        <v>#REF!</v>
      </c>
      <c r="O74" s="1" t="e">
        <f>O66+#REF!+#REF!+O69+O71</f>
        <v>#REF!</v>
      </c>
      <c r="P74" s="1" t="e">
        <f>P66+#REF!+#REF!+P69+P71</f>
        <v>#REF!</v>
      </c>
      <c r="Q74" s="1" t="e">
        <f>Q66+#REF!+#REF!+Q69+Q71</f>
        <v>#REF!</v>
      </c>
      <c r="R74" s="1" t="e">
        <f>R66+#REF!+#REF!+R69+R71</f>
        <v>#REF!</v>
      </c>
      <c r="S74" s="1" t="e">
        <f>S66+#REF!+#REF!+S69+S71</f>
        <v>#REF!</v>
      </c>
      <c r="T74" s="1" t="e">
        <f>T66+#REF!+#REF!+T69+T71</f>
        <v>#REF!</v>
      </c>
      <c r="U74" s="1" t="e">
        <f>U66+#REF!+#REF!+U69+U71</f>
        <v>#REF!</v>
      </c>
      <c r="V74" s="1" t="e">
        <f>V66+#REF!+#REF!+V69+V71</f>
        <v>#REF!</v>
      </c>
      <c r="W74" s="78" t="s">
        <v>21</v>
      </c>
      <c r="X74" s="79"/>
    </row>
    <row r="75" spans="1:73" ht="33.75" customHeight="1" x14ac:dyDescent="0.25">
      <c r="A75" s="56" t="s">
        <v>50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</row>
    <row r="76" spans="1:73" ht="203.25" customHeight="1" x14ac:dyDescent="0.25">
      <c r="A76" s="44"/>
      <c r="B76" s="26" t="s">
        <v>82</v>
      </c>
      <c r="C76" s="26" t="s">
        <v>24</v>
      </c>
      <c r="D76" s="1">
        <v>548.79999999999995</v>
      </c>
      <c r="E76" s="1">
        <v>548.79999999999995</v>
      </c>
      <c r="F76" s="1">
        <v>474.5</v>
      </c>
      <c r="G76" s="1">
        <v>474.5</v>
      </c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90" t="s">
        <v>131</v>
      </c>
      <c r="X76" s="90"/>
    </row>
    <row r="77" spans="1:73" ht="44.25" customHeight="1" x14ac:dyDescent="0.25">
      <c r="A77" s="44"/>
      <c r="B77" s="26" t="s">
        <v>51</v>
      </c>
      <c r="C77" s="26" t="s">
        <v>24</v>
      </c>
      <c r="D77" s="31">
        <v>362</v>
      </c>
      <c r="E77" s="31">
        <v>362</v>
      </c>
      <c r="F77" s="31">
        <v>87.3</v>
      </c>
      <c r="G77" s="31">
        <v>87.3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55" t="s">
        <v>83</v>
      </c>
      <c r="X77" s="55"/>
    </row>
    <row r="78" spans="1:73" ht="63.75" customHeight="1" x14ac:dyDescent="0.25">
      <c r="A78" s="44"/>
      <c r="B78" s="26" t="s">
        <v>130</v>
      </c>
      <c r="C78" s="26" t="s">
        <v>24</v>
      </c>
      <c r="D78" s="31">
        <v>679.6</v>
      </c>
      <c r="E78" s="31">
        <v>679.6</v>
      </c>
      <c r="F78" s="31">
        <v>0</v>
      </c>
      <c r="G78" s="31">
        <v>0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55" t="s">
        <v>21</v>
      </c>
      <c r="X78" s="55"/>
    </row>
    <row r="79" spans="1:73" ht="162.75" customHeight="1" x14ac:dyDescent="0.25">
      <c r="A79" s="44"/>
      <c r="B79" s="26" t="s">
        <v>52</v>
      </c>
      <c r="C79" s="26" t="s">
        <v>24</v>
      </c>
      <c r="D79" s="31">
        <v>951.2</v>
      </c>
      <c r="E79" s="31">
        <v>951.2</v>
      </c>
      <c r="F79" s="31">
        <v>0</v>
      </c>
      <c r="G79" s="31">
        <v>0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55" t="s">
        <v>21</v>
      </c>
      <c r="X79" s="55"/>
    </row>
    <row r="80" spans="1:73" ht="81.75" customHeight="1" x14ac:dyDescent="0.25">
      <c r="A80" s="44"/>
      <c r="B80" s="26" t="s">
        <v>53</v>
      </c>
      <c r="C80" s="26" t="s">
        <v>12</v>
      </c>
      <c r="D80" s="31">
        <v>463</v>
      </c>
      <c r="E80" s="31">
        <v>463</v>
      </c>
      <c r="F80" s="31">
        <v>74.900000000000006</v>
      </c>
      <c r="G80" s="31">
        <v>74.900000000000006</v>
      </c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55" t="s">
        <v>132</v>
      </c>
      <c r="X80" s="55"/>
      <c r="BU80" s="2" t="s">
        <v>47</v>
      </c>
    </row>
    <row r="81" spans="1:24" ht="61.5" customHeight="1" x14ac:dyDescent="0.25">
      <c r="A81" s="44"/>
      <c r="B81" s="26" t="s">
        <v>54</v>
      </c>
      <c r="C81" s="26" t="s">
        <v>24</v>
      </c>
      <c r="D81" s="31">
        <v>677.3</v>
      </c>
      <c r="E81" s="31">
        <v>677.3</v>
      </c>
      <c r="F81" s="31">
        <v>109.6</v>
      </c>
      <c r="G81" s="31">
        <v>109.6</v>
      </c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55" t="s">
        <v>132</v>
      </c>
      <c r="X81" s="55"/>
    </row>
    <row r="82" spans="1:24" ht="84.75" customHeight="1" x14ac:dyDescent="0.25">
      <c r="A82" s="44"/>
      <c r="B82" s="26" t="s">
        <v>126</v>
      </c>
      <c r="C82" s="26" t="s">
        <v>24</v>
      </c>
      <c r="D82" s="31">
        <v>619.1</v>
      </c>
      <c r="E82" s="31">
        <v>619.1</v>
      </c>
      <c r="F82" s="31">
        <v>0</v>
      </c>
      <c r="G82" s="31">
        <v>0</v>
      </c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55" t="s">
        <v>21</v>
      </c>
      <c r="X82" s="55"/>
    </row>
    <row r="83" spans="1:24" ht="84.75" customHeight="1" x14ac:dyDescent="0.25">
      <c r="A83" s="44"/>
      <c r="B83" s="26" t="s">
        <v>127</v>
      </c>
      <c r="C83" s="26" t="s">
        <v>24</v>
      </c>
      <c r="D83" s="31">
        <v>1341.8</v>
      </c>
      <c r="E83" s="31">
        <v>1341.8</v>
      </c>
      <c r="F83" s="31">
        <v>0</v>
      </c>
      <c r="G83" s="31">
        <v>0</v>
      </c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55" t="s">
        <v>21</v>
      </c>
      <c r="X83" s="55"/>
    </row>
    <row r="84" spans="1:24" ht="108.75" customHeight="1" x14ac:dyDescent="0.25">
      <c r="A84" s="44"/>
      <c r="B84" s="26" t="s">
        <v>128</v>
      </c>
      <c r="C84" s="26" t="s">
        <v>24</v>
      </c>
      <c r="D84" s="31">
        <v>740.9</v>
      </c>
      <c r="E84" s="31">
        <v>740.9</v>
      </c>
      <c r="F84" s="31">
        <v>0</v>
      </c>
      <c r="G84" s="31">
        <v>0</v>
      </c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55" t="s">
        <v>21</v>
      </c>
      <c r="X84" s="55"/>
    </row>
    <row r="85" spans="1:24" ht="108.75" customHeight="1" x14ac:dyDescent="0.25">
      <c r="A85" s="44"/>
      <c r="B85" s="26" t="s">
        <v>129</v>
      </c>
      <c r="C85" s="26" t="s">
        <v>24</v>
      </c>
      <c r="D85" s="31">
        <v>1410.5</v>
      </c>
      <c r="E85" s="31">
        <v>1410.5</v>
      </c>
      <c r="F85" s="31">
        <v>0</v>
      </c>
      <c r="G85" s="31">
        <v>0</v>
      </c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55" t="s">
        <v>21</v>
      </c>
      <c r="X85" s="55"/>
    </row>
    <row r="86" spans="1:24" ht="37.5" customHeight="1" x14ac:dyDescent="0.25">
      <c r="A86" s="58"/>
      <c r="B86" s="58" t="s">
        <v>14</v>
      </c>
      <c r="C86" s="44" t="s">
        <v>13</v>
      </c>
      <c r="D86" s="30">
        <f>D87+D88</f>
        <v>7794.2</v>
      </c>
      <c r="E86" s="30">
        <f t="shared" ref="E86:G86" si="26">E87+E88</f>
        <v>7794.2</v>
      </c>
      <c r="F86" s="30">
        <f t="shared" si="26"/>
        <v>746.3</v>
      </c>
      <c r="G86" s="30">
        <f t="shared" si="26"/>
        <v>746.3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73" t="s">
        <v>133</v>
      </c>
      <c r="X86" s="74"/>
    </row>
    <row r="87" spans="1:24" ht="34.5" customHeight="1" x14ac:dyDescent="0.25">
      <c r="A87" s="70"/>
      <c r="B87" s="63"/>
      <c r="C87" s="26" t="s">
        <v>24</v>
      </c>
      <c r="D87" s="1">
        <f>D76+D77+D78+D79+D81+D82+D83+D84+D85</f>
        <v>7331.2</v>
      </c>
      <c r="E87" s="1">
        <f t="shared" ref="E87:G87" si="27">E76+E77+E78+E79+E81+E82+E83+E84+E85</f>
        <v>7331.2</v>
      </c>
      <c r="F87" s="1">
        <f t="shared" si="27"/>
        <v>671.4</v>
      </c>
      <c r="G87" s="1">
        <f t="shared" si="27"/>
        <v>671.4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78" t="s">
        <v>134</v>
      </c>
      <c r="X87" s="79"/>
    </row>
    <row r="88" spans="1:24" ht="48.75" customHeight="1" x14ac:dyDescent="0.25">
      <c r="A88" s="71"/>
      <c r="B88" s="70"/>
      <c r="C88" s="26" t="s">
        <v>12</v>
      </c>
      <c r="D88" s="1">
        <f>D80</f>
        <v>463</v>
      </c>
      <c r="E88" s="1">
        <f t="shared" ref="E88:G88" si="28">E80</f>
        <v>463</v>
      </c>
      <c r="F88" s="1">
        <f t="shared" si="28"/>
        <v>74.900000000000006</v>
      </c>
      <c r="G88" s="1">
        <f t="shared" si="28"/>
        <v>74.900000000000006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78" t="s">
        <v>132</v>
      </c>
      <c r="X88" s="79"/>
    </row>
    <row r="89" spans="1:24" ht="36" customHeight="1" x14ac:dyDescent="0.25">
      <c r="A89" s="99"/>
      <c r="B89" s="58" t="s">
        <v>11</v>
      </c>
      <c r="C89" s="44" t="s">
        <v>13</v>
      </c>
      <c r="D89" s="30">
        <f>D90+D91+D92+0.1</f>
        <v>218896.20000000004</v>
      </c>
      <c r="E89" s="30">
        <f>E90+E91+E92+0.1</f>
        <v>218896.20000000004</v>
      </c>
      <c r="F89" s="30">
        <f t="shared" ref="F89:G89" si="29">F90+F91+F92</f>
        <v>9300.9000000000015</v>
      </c>
      <c r="G89" s="30">
        <f t="shared" si="29"/>
        <v>9128.6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73" t="s">
        <v>135</v>
      </c>
      <c r="X89" s="74"/>
    </row>
    <row r="90" spans="1:24" ht="33.75" customHeight="1" x14ac:dyDescent="0.25">
      <c r="A90" s="70"/>
      <c r="B90" s="81"/>
      <c r="C90" s="26" t="s">
        <v>24</v>
      </c>
      <c r="D90" s="1">
        <f>D47+D59+D64+D74+D87</f>
        <v>109544.40000000001</v>
      </c>
      <c r="E90" s="1">
        <f>E47+E59+E64+E74+E87</f>
        <v>109544.40000000001</v>
      </c>
      <c r="F90" s="1">
        <f>F47+F59+F64+F74+F87-0.1</f>
        <v>8953.1</v>
      </c>
      <c r="G90" s="1">
        <f>G47+G59+G64+G74+G87</f>
        <v>8786.7000000000007</v>
      </c>
      <c r="H90" s="1" t="e">
        <f>H47+H59+H74+H87+H64</f>
        <v>#REF!</v>
      </c>
      <c r="I90" s="1" t="e">
        <f>I47+I59+I74+I87+I64</f>
        <v>#REF!</v>
      </c>
      <c r="J90" s="1" t="e">
        <f>J47+J59+J74+J87+J64</f>
        <v>#REF!</v>
      </c>
      <c r="K90" s="1" t="e">
        <f>K47+K59+K74+K87+K64</f>
        <v>#REF!</v>
      </c>
      <c r="L90" s="1" t="e">
        <f>L47+L59+L74+L87+L64</f>
        <v>#REF!</v>
      </c>
      <c r="M90" s="1" t="e">
        <f>M47+M59+M74+M87+M64</f>
        <v>#REF!</v>
      </c>
      <c r="N90" s="1" t="e">
        <f>N47+N59+N74+N87+N64</f>
        <v>#REF!</v>
      </c>
      <c r="O90" s="1" t="e">
        <f>O47+O59+O74+O87+O64</f>
        <v>#REF!</v>
      </c>
      <c r="P90" s="1" t="e">
        <f>P47+P59+P74+P87+P64</f>
        <v>#REF!</v>
      </c>
      <c r="Q90" s="1" t="e">
        <f>Q47+Q59+Q74+Q87+Q64</f>
        <v>#REF!</v>
      </c>
      <c r="R90" s="1" t="e">
        <f>R47+R59+R74+R87+R64</f>
        <v>#REF!</v>
      </c>
      <c r="S90" s="1" t="e">
        <f>S47+S59+S74+S87+S64</f>
        <v>#REF!</v>
      </c>
      <c r="T90" s="1" t="e">
        <f>T47+T59+T74+T87+T64</f>
        <v>#REF!</v>
      </c>
      <c r="U90" s="1" t="e">
        <f>U47+U59+U74+U87+U64</f>
        <v>#REF!</v>
      </c>
      <c r="V90" s="1" t="e">
        <f>V47+V59+V74+V87+V64</f>
        <v>#REF!</v>
      </c>
      <c r="W90" s="55" t="s">
        <v>136</v>
      </c>
      <c r="X90" s="55"/>
    </row>
    <row r="91" spans="1:24" ht="65.25" customHeight="1" x14ac:dyDescent="0.25">
      <c r="A91" s="70"/>
      <c r="B91" s="81"/>
      <c r="C91" s="26" t="s">
        <v>12</v>
      </c>
      <c r="D91" s="1">
        <f>D49+D60+D73+D88</f>
        <v>82849.700000000012</v>
      </c>
      <c r="E91" s="1">
        <f>E49+E60+E73+E88</f>
        <v>82849.700000000012</v>
      </c>
      <c r="F91" s="1">
        <f>F49+F60+F73+F88</f>
        <v>331.1</v>
      </c>
      <c r="G91" s="1">
        <f>G49+G60+G73+G88</f>
        <v>331.1</v>
      </c>
      <c r="H91" s="1" t="e">
        <f>H71+#REF!</f>
        <v>#REF!</v>
      </c>
      <c r="I91" s="1" t="e">
        <f>I71+#REF!</f>
        <v>#REF!</v>
      </c>
      <c r="J91" s="1" t="e">
        <f>J71+#REF!</f>
        <v>#REF!</v>
      </c>
      <c r="K91" s="1" t="e">
        <f>K71+#REF!</f>
        <v>#REF!</v>
      </c>
      <c r="L91" s="1" t="e">
        <f>L71+#REF!</f>
        <v>#REF!</v>
      </c>
      <c r="M91" s="1" t="e">
        <f>M71+#REF!</f>
        <v>#REF!</v>
      </c>
      <c r="N91" s="1" t="e">
        <f>N71+#REF!</f>
        <v>#REF!</v>
      </c>
      <c r="O91" s="1" t="e">
        <f>O71+#REF!</f>
        <v>#REF!</v>
      </c>
      <c r="P91" s="1" t="e">
        <f>P71+#REF!</f>
        <v>#REF!</v>
      </c>
      <c r="Q91" s="1" t="e">
        <f>Q71+#REF!</f>
        <v>#REF!</v>
      </c>
      <c r="R91" s="1" t="e">
        <f>R71+#REF!</f>
        <v>#REF!</v>
      </c>
      <c r="S91" s="1" t="e">
        <f>S71+#REF!</f>
        <v>#REF!</v>
      </c>
      <c r="T91" s="1" t="e">
        <f>T71+#REF!</f>
        <v>#REF!</v>
      </c>
      <c r="U91" s="1" t="e">
        <f>U71+#REF!</f>
        <v>#REF!</v>
      </c>
      <c r="V91" s="1" t="e">
        <f>V71+#REF!</f>
        <v>#REF!</v>
      </c>
      <c r="W91" s="55" t="s">
        <v>137</v>
      </c>
      <c r="X91" s="55"/>
    </row>
    <row r="92" spans="1:24" ht="65.25" customHeight="1" x14ac:dyDescent="0.25">
      <c r="A92" s="71"/>
      <c r="B92" s="71"/>
      <c r="C92" s="26" t="s">
        <v>81</v>
      </c>
      <c r="D92" s="1">
        <f>D48</f>
        <v>26502</v>
      </c>
      <c r="E92" s="1">
        <f>E48</f>
        <v>26502</v>
      </c>
      <c r="F92" s="1">
        <f>F48</f>
        <v>16.7</v>
      </c>
      <c r="G92" s="1">
        <f>G48</f>
        <v>10.8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55" t="s">
        <v>138</v>
      </c>
      <c r="X92" s="55"/>
    </row>
    <row r="93" spans="1:24" ht="15.75" customHeight="1" x14ac:dyDescent="0.25">
      <c r="A93" s="49"/>
      <c r="B93" s="56" t="s">
        <v>182</v>
      </c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</row>
    <row r="94" spans="1:24" ht="28.5" customHeight="1" x14ac:dyDescent="0.25">
      <c r="A94" s="48">
        <v>4</v>
      </c>
      <c r="B94" s="64" t="s">
        <v>55</v>
      </c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6"/>
    </row>
    <row r="95" spans="1:24" ht="48.75" customHeight="1" x14ac:dyDescent="0.25">
      <c r="A95" s="7"/>
      <c r="B95" s="26" t="s">
        <v>56</v>
      </c>
      <c r="C95" s="26" t="s">
        <v>24</v>
      </c>
      <c r="D95" s="1">
        <v>500</v>
      </c>
      <c r="E95" s="1">
        <v>500</v>
      </c>
      <c r="F95" s="1">
        <v>0</v>
      </c>
      <c r="G95" s="1">
        <v>0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55" t="s">
        <v>20</v>
      </c>
      <c r="X95" s="55"/>
    </row>
    <row r="96" spans="1:24" ht="150" customHeight="1" x14ac:dyDescent="0.25">
      <c r="A96" s="7"/>
      <c r="B96" s="29" t="s">
        <v>139</v>
      </c>
      <c r="C96" s="26" t="s">
        <v>81</v>
      </c>
      <c r="D96" s="1">
        <v>4550</v>
      </c>
      <c r="E96" s="1">
        <v>4550</v>
      </c>
      <c r="F96" s="1">
        <v>0</v>
      </c>
      <c r="G96" s="1">
        <v>0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55" t="s">
        <v>20</v>
      </c>
      <c r="X96" s="55"/>
    </row>
    <row r="97" spans="1:24" ht="48" customHeight="1" x14ac:dyDescent="0.25">
      <c r="A97" s="7"/>
      <c r="B97" s="40" t="s">
        <v>140</v>
      </c>
      <c r="C97" s="44"/>
      <c r="D97" s="30">
        <f>D98+D99</f>
        <v>9291.5</v>
      </c>
      <c r="E97" s="30">
        <f t="shared" ref="E97:G97" si="30">E98+E99</f>
        <v>9291.5</v>
      </c>
      <c r="F97" s="30">
        <f t="shared" si="30"/>
        <v>0</v>
      </c>
      <c r="G97" s="30">
        <f t="shared" si="30"/>
        <v>0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55" t="s">
        <v>20</v>
      </c>
      <c r="X97" s="55"/>
    </row>
    <row r="98" spans="1:24" ht="81" customHeight="1" x14ac:dyDescent="0.25">
      <c r="A98" s="7"/>
      <c r="B98" s="29" t="s">
        <v>141</v>
      </c>
      <c r="C98" s="26" t="s">
        <v>12</v>
      </c>
      <c r="D98" s="1">
        <v>8826.9</v>
      </c>
      <c r="E98" s="1">
        <v>8826.9</v>
      </c>
      <c r="F98" s="1">
        <v>0</v>
      </c>
      <c r="G98" s="1">
        <v>0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55" t="s">
        <v>20</v>
      </c>
      <c r="X98" s="55"/>
    </row>
    <row r="99" spans="1:24" ht="136.5" customHeight="1" x14ac:dyDescent="0.25">
      <c r="A99" s="8"/>
      <c r="B99" s="29" t="s">
        <v>98</v>
      </c>
      <c r="C99" s="26" t="s">
        <v>24</v>
      </c>
      <c r="D99" s="1">
        <v>464.6</v>
      </c>
      <c r="E99" s="1">
        <v>464.6</v>
      </c>
      <c r="F99" s="1">
        <v>0</v>
      </c>
      <c r="G99" s="1">
        <v>0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55" t="s">
        <v>20</v>
      </c>
      <c r="X99" s="55"/>
    </row>
    <row r="100" spans="1:24" ht="33" customHeight="1" x14ac:dyDescent="0.25">
      <c r="A100" s="93"/>
      <c r="B100" s="91" t="s">
        <v>14</v>
      </c>
      <c r="C100" s="44" t="s">
        <v>13</v>
      </c>
      <c r="D100" s="30">
        <f>D102+D103+D101</f>
        <v>14341.5</v>
      </c>
      <c r="E100" s="30">
        <f t="shared" ref="E100:G100" si="31">E102+E103+E101</f>
        <v>14341.5</v>
      </c>
      <c r="F100" s="30">
        <f t="shared" si="31"/>
        <v>0</v>
      </c>
      <c r="G100" s="30">
        <f t="shared" si="31"/>
        <v>0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60" t="s">
        <v>21</v>
      </c>
      <c r="X100" s="55"/>
    </row>
    <row r="101" spans="1:24" ht="48.75" customHeight="1" x14ac:dyDescent="0.25">
      <c r="A101" s="100"/>
      <c r="B101" s="92"/>
      <c r="C101" s="26" t="s">
        <v>81</v>
      </c>
      <c r="D101" s="1">
        <f>D96</f>
        <v>4550</v>
      </c>
      <c r="E101" s="1">
        <f t="shared" ref="E101:G101" si="32">E96</f>
        <v>4550</v>
      </c>
      <c r="F101" s="1">
        <f t="shared" si="32"/>
        <v>0</v>
      </c>
      <c r="G101" s="1">
        <f t="shared" si="32"/>
        <v>0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55" t="s">
        <v>20</v>
      </c>
      <c r="X101" s="55"/>
    </row>
    <row r="102" spans="1:24" ht="48.75" customHeight="1" x14ac:dyDescent="0.25">
      <c r="A102" s="61"/>
      <c r="B102" s="63"/>
      <c r="C102" s="26" t="s">
        <v>12</v>
      </c>
      <c r="D102" s="1">
        <f>D98</f>
        <v>8826.9</v>
      </c>
      <c r="E102" s="1">
        <f t="shared" ref="E102:G102" si="33">E98</f>
        <v>8826.9</v>
      </c>
      <c r="F102" s="1">
        <f t="shared" si="33"/>
        <v>0</v>
      </c>
      <c r="G102" s="1">
        <f t="shared" si="33"/>
        <v>0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55" t="s">
        <v>20</v>
      </c>
      <c r="X102" s="55"/>
    </row>
    <row r="103" spans="1:24" ht="51" customHeight="1" x14ac:dyDescent="0.25">
      <c r="A103" s="62"/>
      <c r="B103" s="71"/>
      <c r="C103" s="26" t="s">
        <v>24</v>
      </c>
      <c r="D103" s="1">
        <f>D95+D99</f>
        <v>964.6</v>
      </c>
      <c r="E103" s="1">
        <f t="shared" ref="E103:G103" si="34">E95+E99</f>
        <v>964.6</v>
      </c>
      <c r="F103" s="1">
        <f t="shared" si="34"/>
        <v>0</v>
      </c>
      <c r="G103" s="1">
        <f t="shared" si="34"/>
        <v>0</v>
      </c>
      <c r="H103" s="1">
        <f t="shared" ref="H103:V103" si="35">H95+H99</f>
        <v>0</v>
      </c>
      <c r="I103" s="1">
        <f t="shared" si="35"/>
        <v>0</v>
      </c>
      <c r="J103" s="1">
        <f t="shared" si="35"/>
        <v>0</v>
      </c>
      <c r="K103" s="1">
        <f t="shared" si="35"/>
        <v>0</v>
      </c>
      <c r="L103" s="1">
        <f t="shared" si="35"/>
        <v>0</v>
      </c>
      <c r="M103" s="1">
        <f t="shared" si="35"/>
        <v>0</v>
      </c>
      <c r="N103" s="1">
        <f t="shared" si="35"/>
        <v>0</v>
      </c>
      <c r="O103" s="1">
        <f t="shared" si="35"/>
        <v>0</v>
      </c>
      <c r="P103" s="1">
        <f t="shared" si="35"/>
        <v>0</v>
      </c>
      <c r="Q103" s="1">
        <f t="shared" si="35"/>
        <v>0</v>
      </c>
      <c r="R103" s="1">
        <f t="shared" si="35"/>
        <v>0</v>
      </c>
      <c r="S103" s="1">
        <f t="shared" si="35"/>
        <v>0</v>
      </c>
      <c r="T103" s="1">
        <f t="shared" si="35"/>
        <v>0</v>
      </c>
      <c r="U103" s="1">
        <f t="shared" si="35"/>
        <v>0</v>
      </c>
      <c r="V103" s="1">
        <f t="shared" si="35"/>
        <v>0</v>
      </c>
      <c r="W103" s="55" t="s">
        <v>20</v>
      </c>
      <c r="X103" s="55"/>
    </row>
    <row r="104" spans="1:24" ht="42" customHeight="1" x14ac:dyDescent="0.25">
      <c r="A104" s="71"/>
      <c r="B104" s="67" t="s">
        <v>57</v>
      </c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6"/>
    </row>
    <row r="105" spans="1:24" ht="91.5" customHeight="1" x14ac:dyDescent="0.25">
      <c r="B105" s="26" t="s">
        <v>58</v>
      </c>
      <c r="C105" s="26" t="s">
        <v>24</v>
      </c>
      <c r="D105" s="1">
        <v>250</v>
      </c>
      <c r="E105" s="1">
        <v>250</v>
      </c>
      <c r="F105" s="1">
        <v>4</v>
      </c>
      <c r="G105" s="1">
        <v>4</v>
      </c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55" t="s">
        <v>143</v>
      </c>
      <c r="X105" s="55"/>
    </row>
    <row r="106" spans="1:24" ht="61.5" customHeight="1" x14ac:dyDescent="0.25">
      <c r="A106" s="27"/>
      <c r="B106" s="26" t="s">
        <v>59</v>
      </c>
      <c r="C106" s="26" t="s">
        <v>24</v>
      </c>
      <c r="D106" s="1">
        <v>3517.3</v>
      </c>
      <c r="E106" s="1">
        <v>3517.3</v>
      </c>
      <c r="F106" s="1">
        <v>543.20000000000005</v>
      </c>
      <c r="G106" s="1">
        <v>543.20000000000005</v>
      </c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55" t="s">
        <v>144</v>
      </c>
      <c r="X106" s="55"/>
    </row>
    <row r="107" spans="1:24" ht="102" customHeight="1" x14ac:dyDescent="0.25">
      <c r="A107" s="27"/>
      <c r="B107" s="26" t="s">
        <v>60</v>
      </c>
      <c r="C107" s="26" t="s">
        <v>24</v>
      </c>
      <c r="D107" s="1">
        <v>2180</v>
      </c>
      <c r="E107" s="1">
        <v>2180</v>
      </c>
      <c r="F107" s="1">
        <v>0</v>
      </c>
      <c r="G107" s="1">
        <v>0</v>
      </c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55" t="s">
        <v>20</v>
      </c>
      <c r="X107" s="55"/>
    </row>
    <row r="108" spans="1:24" ht="102" customHeight="1" x14ac:dyDescent="0.25">
      <c r="A108" s="27"/>
      <c r="B108" s="26" t="s">
        <v>77</v>
      </c>
      <c r="C108" s="26" t="s">
        <v>24</v>
      </c>
      <c r="D108" s="1">
        <v>577</v>
      </c>
      <c r="E108" s="1">
        <v>577</v>
      </c>
      <c r="F108" s="1">
        <v>0</v>
      </c>
      <c r="G108" s="1">
        <v>0</v>
      </c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55" t="s">
        <v>20</v>
      </c>
      <c r="X108" s="55"/>
    </row>
    <row r="109" spans="1:24" ht="158.25" customHeight="1" x14ac:dyDescent="0.25">
      <c r="A109" s="27"/>
      <c r="B109" s="29" t="s">
        <v>142</v>
      </c>
      <c r="C109" s="26" t="s">
        <v>81</v>
      </c>
      <c r="D109" s="1">
        <v>1500</v>
      </c>
      <c r="E109" s="1">
        <v>1500</v>
      </c>
      <c r="F109" s="1">
        <v>0</v>
      </c>
      <c r="G109" s="1">
        <v>0</v>
      </c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55" t="s">
        <v>20</v>
      </c>
      <c r="X109" s="55"/>
    </row>
    <row r="110" spans="1:24" ht="32.25" customHeight="1" x14ac:dyDescent="0.25">
      <c r="A110" s="77"/>
      <c r="B110" s="58" t="s">
        <v>14</v>
      </c>
      <c r="C110" s="44" t="s">
        <v>78</v>
      </c>
      <c r="D110" s="30">
        <f>D111+D112</f>
        <v>8024.3</v>
      </c>
      <c r="E110" s="30">
        <f t="shared" ref="E110:G110" si="36">E111+E112</f>
        <v>8024.3</v>
      </c>
      <c r="F110" s="30">
        <f t="shared" si="36"/>
        <v>547.20000000000005</v>
      </c>
      <c r="G110" s="30">
        <f t="shared" si="36"/>
        <v>547.20000000000005</v>
      </c>
      <c r="H110" s="30" t="e">
        <f>H111+#REF!</f>
        <v>#REF!</v>
      </c>
      <c r="I110" s="30" t="e">
        <f>I111+#REF!</f>
        <v>#REF!</v>
      </c>
      <c r="J110" s="30" t="e">
        <f>J111+#REF!</f>
        <v>#REF!</v>
      </c>
      <c r="K110" s="30" t="e">
        <f>K111+#REF!</f>
        <v>#REF!</v>
      </c>
      <c r="L110" s="30" t="e">
        <f>L111+#REF!</f>
        <v>#REF!</v>
      </c>
      <c r="M110" s="30" t="e">
        <f>M111+#REF!</f>
        <v>#REF!</v>
      </c>
      <c r="N110" s="30" t="e">
        <f>N111+#REF!</f>
        <v>#REF!</v>
      </c>
      <c r="O110" s="30" t="e">
        <f>O111+#REF!</f>
        <v>#REF!</v>
      </c>
      <c r="P110" s="30" t="e">
        <f>P111+#REF!</f>
        <v>#REF!</v>
      </c>
      <c r="Q110" s="30" t="e">
        <f>Q111+#REF!</f>
        <v>#REF!</v>
      </c>
      <c r="R110" s="30" t="e">
        <f>R111+#REF!</f>
        <v>#REF!</v>
      </c>
      <c r="S110" s="30" t="e">
        <f>S111+#REF!</f>
        <v>#REF!</v>
      </c>
      <c r="T110" s="30" t="e">
        <f>T111+#REF!</f>
        <v>#REF!</v>
      </c>
      <c r="U110" s="30" t="e">
        <f>U111+#REF!</f>
        <v>#REF!</v>
      </c>
      <c r="V110" s="30" t="e">
        <f>V111+#REF!</f>
        <v>#REF!</v>
      </c>
      <c r="W110" s="60" t="s">
        <v>145</v>
      </c>
      <c r="X110" s="60"/>
    </row>
    <row r="111" spans="1:24" s="15" customFormat="1" ht="36.75" customHeight="1" x14ac:dyDescent="0.25">
      <c r="A111" s="52"/>
      <c r="B111" s="70"/>
      <c r="C111" s="26" t="s">
        <v>24</v>
      </c>
      <c r="D111" s="1">
        <f>D105+D106+D107+D108</f>
        <v>6524.3</v>
      </c>
      <c r="E111" s="1">
        <f t="shared" ref="E111:G111" si="37">E105+E106+E107+E108</f>
        <v>6524.3</v>
      </c>
      <c r="F111" s="1">
        <f t="shared" si="37"/>
        <v>547.20000000000005</v>
      </c>
      <c r="G111" s="1">
        <f t="shared" si="37"/>
        <v>547.20000000000005</v>
      </c>
      <c r="H111" s="1">
        <f t="shared" ref="H111:V111" si="38">H105+H106+H107+H108</f>
        <v>0</v>
      </c>
      <c r="I111" s="1">
        <f t="shared" si="38"/>
        <v>0</v>
      </c>
      <c r="J111" s="1">
        <f t="shared" si="38"/>
        <v>0</v>
      </c>
      <c r="K111" s="1">
        <f t="shared" si="38"/>
        <v>0</v>
      </c>
      <c r="L111" s="1">
        <f t="shared" si="38"/>
        <v>0</v>
      </c>
      <c r="M111" s="1">
        <f t="shared" si="38"/>
        <v>0</v>
      </c>
      <c r="N111" s="1">
        <f t="shared" si="38"/>
        <v>0</v>
      </c>
      <c r="O111" s="1">
        <f t="shared" si="38"/>
        <v>0</v>
      </c>
      <c r="P111" s="1">
        <f t="shared" si="38"/>
        <v>0</v>
      </c>
      <c r="Q111" s="1">
        <f t="shared" si="38"/>
        <v>0</v>
      </c>
      <c r="R111" s="1">
        <f t="shared" si="38"/>
        <v>0</v>
      </c>
      <c r="S111" s="1">
        <f t="shared" si="38"/>
        <v>0</v>
      </c>
      <c r="T111" s="1">
        <f t="shared" si="38"/>
        <v>0</v>
      </c>
      <c r="U111" s="1">
        <f t="shared" si="38"/>
        <v>0</v>
      </c>
      <c r="V111" s="1">
        <f t="shared" si="38"/>
        <v>0</v>
      </c>
      <c r="W111" s="55" t="s">
        <v>146</v>
      </c>
      <c r="X111" s="55"/>
    </row>
    <row r="112" spans="1:24" s="15" customFormat="1" ht="48" customHeight="1" x14ac:dyDescent="0.25">
      <c r="A112" s="52"/>
      <c r="B112" s="71"/>
      <c r="C112" s="26" t="s">
        <v>81</v>
      </c>
      <c r="D112" s="1">
        <f>D109</f>
        <v>1500</v>
      </c>
      <c r="E112" s="1">
        <f t="shared" ref="E112:G112" si="39">E109</f>
        <v>1500</v>
      </c>
      <c r="F112" s="1">
        <f t="shared" si="39"/>
        <v>0</v>
      </c>
      <c r="G112" s="1">
        <f t="shared" si="39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55" t="s">
        <v>20</v>
      </c>
      <c r="X112" s="55"/>
    </row>
    <row r="113" spans="1:24" ht="18.75" customHeight="1" x14ac:dyDescent="0.25">
      <c r="A113" s="54"/>
      <c r="B113" s="67" t="s">
        <v>61</v>
      </c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9"/>
    </row>
    <row r="114" spans="1:24" s="15" customFormat="1" ht="99" customHeight="1" x14ac:dyDescent="0.25">
      <c r="A114" s="42"/>
      <c r="B114" s="16" t="s">
        <v>17</v>
      </c>
      <c r="C114" s="26" t="s">
        <v>24</v>
      </c>
      <c r="D114" s="1">
        <v>259</v>
      </c>
      <c r="E114" s="1">
        <v>259</v>
      </c>
      <c r="F114" s="1">
        <v>0</v>
      </c>
      <c r="G114" s="1">
        <v>0</v>
      </c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55" t="s">
        <v>21</v>
      </c>
      <c r="X114" s="55"/>
    </row>
    <row r="115" spans="1:24" s="15" customFormat="1" ht="54.75" customHeight="1" x14ac:dyDescent="0.25">
      <c r="A115" s="13"/>
      <c r="B115" s="16" t="s">
        <v>62</v>
      </c>
      <c r="C115" s="26" t="s">
        <v>24</v>
      </c>
      <c r="D115" s="1">
        <v>24172.400000000001</v>
      </c>
      <c r="E115" s="1">
        <v>24172.400000000001</v>
      </c>
      <c r="F115" s="1">
        <v>6411.7</v>
      </c>
      <c r="G115" s="1">
        <v>5946.4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55" t="s">
        <v>148</v>
      </c>
      <c r="X115" s="55"/>
    </row>
    <row r="116" spans="1:24" s="15" customFormat="1" ht="128.25" customHeight="1" x14ac:dyDescent="0.25">
      <c r="A116" s="13"/>
      <c r="B116" s="96" t="s">
        <v>147</v>
      </c>
      <c r="C116" s="26" t="s">
        <v>81</v>
      </c>
      <c r="D116" s="1">
        <v>9500</v>
      </c>
      <c r="E116" s="1">
        <v>9500</v>
      </c>
      <c r="F116" s="1">
        <v>4209.3</v>
      </c>
      <c r="G116" s="1">
        <v>2626.7</v>
      </c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55" t="s">
        <v>149</v>
      </c>
      <c r="X116" s="55"/>
    </row>
    <row r="117" spans="1:24" s="15" customFormat="1" ht="35.25" customHeight="1" x14ac:dyDescent="0.25">
      <c r="A117" s="94"/>
      <c r="B117" s="58" t="s">
        <v>14</v>
      </c>
      <c r="C117" s="44" t="s">
        <v>22</v>
      </c>
      <c r="D117" s="30">
        <f>D118+D119</f>
        <v>33931.4</v>
      </c>
      <c r="E117" s="30">
        <f t="shared" ref="E117:G117" si="40">E118+E119</f>
        <v>33931.4</v>
      </c>
      <c r="F117" s="30">
        <f t="shared" si="40"/>
        <v>10621</v>
      </c>
      <c r="G117" s="30">
        <f t="shared" si="40"/>
        <v>8573.0999999999985</v>
      </c>
      <c r="H117" s="30">
        <f t="shared" ref="H117:V117" si="41">H118</f>
        <v>0</v>
      </c>
      <c r="I117" s="30">
        <f t="shared" si="41"/>
        <v>0</v>
      </c>
      <c r="J117" s="30">
        <f t="shared" si="41"/>
        <v>0</v>
      </c>
      <c r="K117" s="30">
        <f t="shared" si="41"/>
        <v>0</v>
      </c>
      <c r="L117" s="30">
        <f t="shared" si="41"/>
        <v>0</v>
      </c>
      <c r="M117" s="30">
        <f t="shared" si="41"/>
        <v>0</v>
      </c>
      <c r="N117" s="30">
        <f t="shared" si="41"/>
        <v>0</v>
      </c>
      <c r="O117" s="30">
        <f t="shared" si="41"/>
        <v>0</v>
      </c>
      <c r="P117" s="30">
        <f t="shared" si="41"/>
        <v>0</v>
      </c>
      <c r="Q117" s="30">
        <f t="shared" si="41"/>
        <v>0</v>
      </c>
      <c r="R117" s="30">
        <f t="shared" si="41"/>
        <v>0</v>
      </c>
      <c r="S117" s="30">
        <f t="shared" si="41"/>
        <v>0</v>
      </c>
      <c r="T117" s="30">
        <f t="shared" si="41"/>
        <v>0</v>
      </c>
      <c r="U117" s="30">
        <f t="shared" si="41"/>
        <v>0</v>
      </c>
      <c r="V117" s="30">
        <f t="shared" si="41"/>
        <v>0</v>
      </c>
      <c r="W117" s="60" t="s">
        <v>150</v>
      </c>
      <c r="X117" s="60"/>
    </row>
    <row r="118" spans="1:24" s="15" customFormat="1" ht="36" customHeight="1" x14ac:dyDescent="0.25">
      <c r="A118" s="101"/>
      <c r="B118" s="95"/>
      <c r="C118" s="26" t="s">
        <v>24</v>
      </c>
      <c r="D118" s="1">
        <f>D115+D114</f>
        <v>24431.4</v>
      </c>
      <c r="E118" s="1">
        <f t="shared" ref="E118:G118" si="42">E115+E114</f>
        <v>24431.4</v>
      </c>
      <c r="F118" s="1">
        <f t="shared" si="42"/>
        <v>6411.7</v>
      </c>
      <c r="G118" s="1">
        <f t="shared" si="42"/>
        <v>5946.4</v>
      </c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55" t="s">
        <v>151</v>
      </c>
      <c r="X118" s="55"/>
    </row>
    <row r="119" spans="1:24" s="15" customFormat="1" ht="36" customHeight="1" x14ac:dyDescent="0.25">
      <c r="A119" s="100"/>
      <c r="B119" s="80"/>
      <c r="C119" s="26" t="s">
        <v>81</v>
      </c>
      <c r="D119" s="1">
        <f>D116</f>
        <v>9500</v>
      </c>
      <c r="E119" s="1">
        <f t="shared" ref="E119:G119" si="43">E116</f>
        <v>9500</v>
      </c>
      <c r="F119" s="1">
        <f t="shared" si="43"/>
        <v>4209.3</v>
      </c>
      <c r="G119" s="1">
        <f t="shared" si="43"/>
        <v>2626.7</v>
      </c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55" t="s">
        <v>149</v>
      </c>
      <c r="X119" s="55"/>
    </row>
    <row r="120" spans="1:24" s="15" customFormat="1" ht="35.25" customHeight="1" x14ac:dyDescent="0.25">
      <c r="A120" s="94"/>
      <c r="B120" s="58" t="s">
        <v>14</v>
      </c>
      <c r="C120" s="44" t="s">
        <v>22</v>
      </c>
      <c r="D120" s="30">
        <f>D121+D122+D123</f>
        <v>56297.200000000004</v>
      </c>
      <c r="E120" s="30">
        <f t="shared" ref="E120:G120" si="44">E121+E122+E123</f>
        <v>56297.200000000004</v>
      </c>
      <c r="F120" s="30">
        <f t="shared" si="44"/>
        <v>11168.2</v>
      </c>
      <c r="G120" s="30">
        <f t="shared" si="44"/>
        <v>9120.1999999999989</v>
      </c>
      <c r="H120" s="30" t="e">
        <f t="shared" ref="H120:V120" si="45">H121+H122</f>
        <v>#REF!</v>
      </c>
      <c r="I120" s="30" t="e">
        <f t="shared" si="45"/>
        <v>#REF!</v>
      </c>
      <c r="J120" s="30" t="e">
        <f t="shared" si="45"/>
        <v>#REF!</v>
      </c>
      <c r="K120" s="30" t="e">
        <f t="shared" si="45"/>
        <v>#REF!</v>
      </c>
      <c r="L120" s="30" t="e">
        <f t="shared" si="45"/>
        <v>#REF!</v>
      </c>
      <c r="M120" s="30" t="e">
        <f t="shared" si="45"/>
        <v>#REF!</v>
      </c>
      <c r="N120" s="30" t="e">
        <f t="shared" si="45"/>
        <v>#REF!</v>
      </c>
      <c r="O120" s="30" t="e">
        <f t="shared" si="45"/>
        <v>#REF!</v>
      </c>
      <c r="P120" s="30" t="e">
        <f t="shared" si="45"/>
        <v>#REF!</v>
      </c>
      <c r="Q120" s="30" t="e">
        <f t="shared" si="45"/>
        <v>#REF!</v>
      </c>
      <c r="R120" s="30" t="e">
        <f t="shared" si="45"/>
        <v>#REF!</v>
      </c>
      <c r="S120" s="30" t="e">
        <f t="shared" si="45"/>
        <v>#REF!</v>
      </c>
      <c r="T120" s="30" t="e">
        <f t="shared" si="45"/>
        <v>#REF!</v>
      </c>
      <c r="U120" s="30" t="e">
        <f t="shared" si="45"/>
        <v>#REF!</v>
      </c>
      <c r="V120" s="30" t="e">
        <f t="shared" si="45"/>
        <v>#REF!</v>
      </c>
      <c r="W120" s="60" t="s">
        <v>132</v>
      </c>
      <c r="X120" s="60"/>
    </row>
    <row r="121" spans="1:24" s="15" customFormat="1" ht="36" customHeight="1" x14ac:dyDescent="0.25">
      <c r="A121" s="101"/>
      <c r="B121" s="95"/>
      <c r="C121" s="26" t="s">
        <v>24</v>
      </c>
      <c r="D121" s="1">
        <f>D103+D111+D118</f>
        <v>31920.300000000003</v>
      </c>
      <c r="E121" s="1">
        <f t="shared" ref="E121:F121" si="46">E103+E111+E118</f>
        <v>31920.300000000003</v>
      </c>
      <c r="F121" s="1">
        <f t="shared" si="46"/>
        <v>6958.9</v>
      </c>
      <c r="G121" s="1">
        <f>G103+G111+G118-0.1</f>
        <v>6493.4999999999991</v>
      </c>
      <c r="H121" s="1">
        <f>H103+H111+H118</f>
        <v>0</v>
      </c>
      <c r="I121" s="1">
        <f>I103+I111+I118</f>
        <v>0</v>
      </c>
      <c r="J121" s="1">
        <f>J103+J111+J118</f>
        <v>0</v>
      </c>
      <c r="K121" s="1">
        <f>K103+K111+K118</f>
        <v>0</v>
      </c>
      <c r="L121" s="1">
        <f>L103+L111+L118</f>
        <v>0</v>
      </c>
      <c r="M121" s="1">
        <f>M103+M111+M118</f>
        <v>0</v>
      </c>
      <c r="N121" s="1">
        <f>N103+N111+N118</f>
        <v>0</v>
      </c>
      <c r="O121" s="1">
        <f>O103+O111+O118</f>
        <v>0</v>
      </c>
      <c r="P121" s="1">
        <f>P103+P111+P118</f>
        <v>0</v>
      </c>
      <c r="Q121" s="1">
        <f>Q103+Q111+Q118</f>
        <v>0</v>
      </c>
      <c r="R121" s="1">
        <f>R103+R111+R118</f>
        <v>0</v>
      </c>
      <c r="S121" s="1">
        <f>S103+S111+S118</f>
        <v>0</v>
      </c>
      <c r="T121" s="1">
        <f>T103+T111+T118</f>
        <v>0</v>
      </c>
      <c r="U121" s="1">
        <f>U103+U111+U118</f>
        <v>0</v>
      </c>
      <c r="V121" s="1">
        <f>V103+V111+V118</f>
        <v>0</v>
      </c>
      <c r="W121" s="55" t="s">
        <v>152</v>
      </c>
      <c r="X121" s="55"/>
    </row>
    <row r="122" spans="1:24" s="15" customFormat="1" ht="58.5" customHeight="1" x14ac:dyDescent="0.25">
      <c r="A122" s="101"/>
      <c r="B122" s="95"/>
      <c r="C122" s="26" t="s">
        <v>12</v>
      </c>
      <c r="D122" s="1">
        <f>D102</f>
        <v>8826.9</v>
      </c>
      <c r="E122" s="1">
        <f t="shared" ref="E122:G122" si="47">E102</f>
        <v>8826.9</v>
      </c>
      <c r="F122" s="1">
        <f t="shared" si="47"/>
        <v>0</v>
      </c>
      <c r="G122" s="1">
        <f t="shared" si="47"/>
        <v>0</v>
      </c>
      <c r="H122" s="1" t="e">
        <f>H102+#REF!</f>
        <v>#REF!</v>
      </c>
      <c r="I122" s="1" t="e">
        <f>I102+#REF!</f>
        <v>#REF!</v>
      </c>
      <c r="J122" s="1" t="e">
        <f>J102+#REF!</f>
        <v>#REF!</v>
      </c>
      <c r="K122" s="1" t="e">
        <f>K102+#REF!</f>
        <v>#REF!</v>
      </c>
      <c r="L122" s="1" t="e">
        <f>L102+#REF!</f>
        <v>#REF!</v>
      </c>
      <c r="M122" s="1" t="e">
        <f>M102+#REF!</f>
        <v>#REF!</v>
      </c>
      <c r="N122" s="1" t="e">
        <f>N102+#REF!</f>
        <v>#REF!</v>
      </c>
      <c r="O122" s="1" t="e">
        <f>O102+#REF!</f>
        <v>#REF!</v>
      </c>
      <c r="P122" s="1" t="e">
        <f>P102+#REF!</f>
        <v>#REF!</v>
      </c>
      <c r="Q122" s="1" t="e">
        <f>Q102+#REF!</f>
        <v>#REF!</v>
      </c>
      <c r="R122" s="1" t="e">
        <f>R102+#REF!</f>
        <v>#REF!</v>
      </c>
      <c r="S122" s="1" t="e">
        <f>S102+#REF!</f>
        <v>#REF!</v>
      </c>
      <c r="T122" s="1" t="e">
        <f>T102+#REF!</f>
        <v>#REF!</v>
      </c>
      <c r="U122" s="1" t="e">
        <f>U102+#REF!</f>
        <v>#REF!</v>
      </c>
      <c r="V122" s="1" t="e">
        <f>V102+#REF!</f>
        <v>#REF!</v>
      </c>
      <c r="W122" s="55" t="s">
        <v>21</v>
      </c>
      <c r="X122" s="55"/>
    </row>
    <row r="123" spans="1:24" s="15" customFormat="1" ht="58.5" customHeight="1" x14ac:dyDescent="0.25">
      <c r="A123" s="100"/>
      <c r="B123" s="80"/>
      <c r="C123" s="26" t="s">
        <v>81</v>
      </c>
      <c r="D123" s="1">
        <f>D101+D112+D116</f>
        <v>15550</v>
      </c>
      <c r="E123" s="1">
        <f t="shared" ref="E123:G123" si="48">E101+E112+E116</f>
        <v>15550</v>
      </c>
      <c r="F123" s="1">
        <f t="shared" si="48"/>
        <v>4209.3</v>
      </c>
      <c r="G123" s="1">
        <f t="shared" si="48"/>
        <v>2626.7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55" t="s">
        <v>153</v>
      </c>
      <c r="X123" s="55"/>
    </row>
    <row r="124" spans="1:24" ht="18.75" customHeight="1" x14ac:dyDescent="0.25">
      <c r="A124" s="48">
        <v>5</v>
      </c>
      <c r="B124" s="67" t="s">
        <v>99</v>
      </c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9"/>
    </row>
    <row r="125" spans="1:24" ht="46.5" customHeight="1" x14ac:dyDescent="0.25">
      <c r="A125" s="27"/>
      <c r="B125" s="46" t="s">
        <v>86</v>
      </c>
      <c r="C125" s="26" t="s">
        <v>24</v>
      </c>
      <c r="D125" s="46" t="s">
        <v>154</v>
      </c>
      <c r="E125" s="46" t="s">
        <v>154</v>
      </c>
      <c r="F125" s="46" t="s">
        <v>155</v>
      </c>
      <c r="G125" s="46" t="s">
        <v>156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55" t="s">
        <v>160</v>
      </c>
      <c r="X125" s="55"/>
    </row>
    <row r="126" spans="1:24" ht="57.75" customHeight="1" x14ac:dyDescent="0.25">
      <c r="A126" s="27"/>
      <c r="B126" s="46" t="s">
        <v>63</v>
      </c>
      <c r="C126" s="26" t="s">
        <v>24</v>
      </c>
      <c r="D126" s="1" t="s">
        <v>157</v>
      </c>
      <c r="E126" s="1" t="s">
        <v>157</v>
      </c>
      <c r="F126" s="46" t="s">
        <v>158</v>
      </c>
      <c r="G126" s="46" t="s">
        <v>158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55" t="s">
        <v>161</v>
      </c>
      <c r="X126" s="55"/>
    </row>
    <row r="127" spans="1:24" ht="69.75" customHeight="1" x14ac:dyDescent="0.25">
      <c r="A127" s="27"/>
      <c r="B127" s="46" t="s">
        <v>64</v>
      </c>
      <c r="C127" s="26" t="s">
        <v>24</v>
      </c>
      <c r="D127" s="1">
        <v>2546</v>
      </c>
      <c r="E127" s="1">
        <v>2546</v>
      </c>
      <c r="F127" s="1">
        <v>666.9</v>
      </c>
      <c r="G127" s="1">
        <v>637.9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55" t="s">
        <v>162</v>
      </c>
      <c r="X127" s="55"/>
    </row>
    <row r="128" spans="1:24" s="15" customFormat="1" ht="46.5" customHeight="1" x14ac:dyDescent="0.25">
      <c r="A128" s="27"/>
      <c r="B128" s="46" t="s">
        <v>65</v>
      </c>
      <c r="C128" s="26" t="s">
        <v>24</v>
      </c>
      <c r="D128" s="1">
        <v>4874.3999999999996</v>
      </c>
      <c r="E128" s="1">
        <v>4874.3999999999996</v>
      </c>
      <c r="F128" s="1">
        <v>1152.5</v>
      </c>
      <c r="G128" s="1">
        <v>1117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55" t="s">
        <v>163</v>
      </c>
      <c r="X128" s="55"/>
    </row>
    <row r="129" spans="1:24" s="15" customFormat="1" ht="141.75" customHeight="1" x14ac:dyDescent="0.25">
      <c r="A129" s="27"/>
      <c r="B129" s="35" t="s">
        <v>159</v>
      </c>
      <c r="C129" s="26" t="s">
        <v>81</v>
      </c>
      <c r="D129" s="1">
        <v>7582.3</v>
      </c>
      <c r="E129" s="1">
        <v>7582.3</v>
      </c>
      <c r="F129" s="1">
        <v>0</v>
      </c>
      <c r="G129" s="1">
        <v>0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55" t="s">
        <v>21</v>
      </c>
      <c r="X129" s="55"/>
    </row>
    <row r="130" spans="1:24" ht="36" customHeight="1" x14ac:dyDescent="0.25">
      <c r="A130" s="102"/>
      <c r="B130" s="58" t="s">
        <v>11</v>
      </c>
      <c r="C130" s="44" t="s">
        <v>13</v>
      </c>
      <c r="D130" s="30">
        <f>D131+D132</f>
        <v>17093</v>
      </c>
      <c r="E130" s="30">
        <f t="shared" ref="E130:G130" si="49">E131+E132</f>
        <v>17093</v>
      </c>
      <c r="F130" s="30">
        <f t="shared" si="49"/>
        <v>2112.1999999999998</v>
      </c>
      <c r="G130" s="30">
        <f t="shared" si="49"/>
        <v>1931.5</v>
      </c>
      <c r="H130" s="30">
        <f t="shared" ref="H130:V130" si="50">H131</f>
        <v>0</v>
      </c>
      <c r="I130" s="30">
        <f t="shared" si="50"/>
        <v>0</v>
      </c>
      <c r="J130" s="30">
        <f t="shared" si="50"/>
        <v>0</v>
      </c>
      <c r="K130" s="30">
        <f t="shared" si="50"/>
        <v>0</v>
      </c>
      <c r="L130" s="30">
        <f t="shared" si="50"/>
        <v>0</v>
      </c>
      <c r="M130" s="30">
        <f t="shared" si="50"/>
        <v>0</v>
      </c>
      <c r="N130" s="30">
        <f t="shared" si="50"/>
        <v>0</v>
      </c>
      <c r="O130" s="30">
        <f t="shared" si="50"/>
        <v>0</v>
      </c>
      <c r="P130" s="30">
        <f t="shared" si="50"/>
        <v>0</v>
      </c>
      <c r="Q130" s="30">
        <f t="shared" si="50"/>
        <v>0</v>
      </c>
      <c r="R130" s="30">
        <f t="shared" si="50"/>
        <v>0</v>
      </c>
      <c r="S130" s="30">
        <f t="shared" si="50"/>
        <v>0</v>
      </c>
      <c r="T130" s="30">
        <f t="shared" si="50"/>
        <v>0</v>
      </c>
      <c r="U130" s="30">
        <f t="shared" si="50"/>
        <v>0</v>
      </c>
      <c r="V130" s="30">
        <f t="shared" si="50"/>
        <v>0</v>
      </c>
      <c r="W130" s="73" t="s">
        <v>164</v>
      </c>
      <c r="X130" s="74"/>
    </row>
    <row r="131" spans="1:24" ht="36.75" customHeight="1" x14ac:dyDescent="0.25">
      <c r="A131" s="52"/>
      <c r="B131" s="81"/>
      <c r="C131" s="26" t="s">
        <v>24</v>
      </c>
      <c r="D131" s="1">
        <f>D125+D126+D127+D128</f>
        <v>9510.7000000000007</v>
      </c>
      <c r="E131" s="1">
        <f t="shared" ref="E131:F131" si="51">E125+E126+E127+E128</f>
        <v>9510.7000000000007</v>
      </c>
      <c r="F131" s="1">
        <f t="shared" si="51"/>
        <v>2112.1999999999998</v>
      </c>
      <c r="G131" s="1">
        <f>G125+G126+G127+G128+0.1</f>
        <v>1931.5</v>
      </c>
      <c r="H131" s="1">
        <f>H111+H118</f>
        <v>0</v>
      </c>
      <c r="I131" s="1">
        <f>I111+I118</f>
        <v>0</v>
      </c>
      <c r="J131" s="1">
        <f>J111+J118</f>
        <v>0</v>
      </c>
      <c r="K131" s="1">
        <f>K111+K118</f>
        <v>0</v>
      </c>
      <c r="L131" s="1">
        <f>L111+L118</f>
        <v>0</v>
      </c>
      <c r="M131" s="1">
        <f>M111+M118</f>
        <v>0</v>
      </c>
      <c r="N131" s="1">
        <f>N111+N118</f>
        <v>0</v>
      </c>
      <c r="O131" s="1">
        <f>O111+O118</f>
        <v>0</v>
      </c>
      <c r="P131" s="1">
        <f>P111+P118</f>
        <v>0</v>
      </c>
      <c r="Q131" s="1">
        <f>Q111+Q118</f>
        <v>0</v>
      </c>
      <c r="R131" s="1">
        <f>R111+R118</f>
        <v>0</v>
      </c>
      <c r="S131" s="1">
        <f>S111+S118</f>
        <v>0</v>
      </c>
      <c r="T131" s="1">
        <f>T111+T118</f>
        <v>0</v>
      </c>
      <c r="U131" s="1">
        <f>U111+U118</f>
        <v>0</v>
      </c>
      <c r="V131" s="1">
        <f>V111+V118</f>
        <v>0</v>
      </c>
      <c r="W131" s="55" t="s">
        <v>152</v>
      </c>
      <c r="X131" s="55"/>
    </row>
    <row r="132" spans="1:24" ht="36.75" customHeight="1" x14ac:dyDescent="0.25">
      <c r="A132" s="50"/>
      <c r="B132" s="71"/>
      <c r="C132" s="26" t="s">
        <v>81</v>
      </c>
      <c r="D132" s="1">
        <f>D129</f>
        <v>7582.3</v>
      </c>
      <c r="E132" s="1">
        <f t="shared" ref="E132:G132" si="52">E129</f>
        <v>7582.3</v>
      </c>
      <c r="F132" s="1">
        <f t="shared" si="52"/>
        <v>0</v>
      </c>
      <c r="G132" s="1">
        <f t="shared" si="52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55" t="s">
        <v>21</v>
      </c>
      <c r="X132" s="55"/>
    </row>
    <row r="133" spans="1:24" ht="20.25" customHeight="1" x14ac:dyDescent="0.25">
      <c r="A133" s="48">
        <v>6</v>
      </c>
      <c r="B133" s="88" t="s">
        <v>165</v>
      </c>
      <c r="C133" s="88"/>
      <c r="D133" s="88"/>
      <c r="E133" s="88"/>
      <c r="F133" s="88"/>
      <c r="G133" s="88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</row>
    <row r="134" spans="1:24" ht="52.5" customHeight="1" x14ac:dyDescent="0.25">
      <c r="A134" s="6"/>
      <c r="B134" s="36" t="s">
        <v>66</v>
      </c>
      <c r="C134" s="26" t="s">
        <v>12</v>
      </c>
      <c r="D134" s="1">
        <v>3184.4</v>
      </c>
      <c r="E134" s="1">
        <v>3184.4</v>
      </c>
      <c r="F134" s="1">
        <v>3184.4</v>
      </c>
      <c r="G134" s="1">
        <v>3184.4</v>
      </c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55" t="s">
        <v>97</v>
      </c>
      <c r="X134" s="55"/>
    </row>
    <row r="135" spans="1:24" ht="32.25" customHeight="1" x14ac:dyDescent="0.25">
      <c r="A135" s="28"/>
      <c r="B135" s="58" t="s">
        <v>11</v>
      </c>
      <c r="C135" s="44" t="s">
        <v>13</v>
      </c>
      <c r="D135" s="30">
        <f>D136</f>
        <v>3184.4</v>
      </c>
      <c r="E135" s="30">
        <f t="shared" ref="E135:V135" si="53">E136</f>
        <v>3184.4</v>
      </c>
      <c r="F135" s="30">
        <f t="shared" si="53"/>
        <v>3184.4</v>
      </c>
      <c r="G135" s="30">
        <f t="shared" si="53"/>
        <v>3184.4</v>
      </c>
      <c r="H135" s="30">
        <f t="shared" si="53"/>
        <v>0</v>
      </c>
      <c r="I135" s="30">
        <f t="shared" si="53"/>
        <v>0</v>
      </c>
      <c r="J135" s="30">
        <f t="shared" si="53"/>
        <v>0</v>
      </c>
      <c r="K135" s="30">
        <f t="shared" si="53"/>
        <v>0</v>
      </c>
      <c r="L135" s="30">
        <f t="shared" si="53"/>
        <v>0</v>
      </c>
      <c r="M135" s="30">
        <f t="shared" si="53"/>
        <v>0</v>
      </c>
      <c r="N135" s="30">
        <f t="shared" si="53"/>
        <v>0</v>
      </c>
      <c r="O135" s="30">
        <f t="shared" si="53"/>
        <v>0</v>
      </c>
      <c r="P135" s="30">
        <f t="shared" si="53"/>
        <v>0</v>
      </c>
      <c r="Q135" s="30">
        <f t="shared" si="53"/>
        <v>0</v>
      </c>
      <c r="R135" s="30">
        <f t="shared" si="53"/>
        <v>0</v>
      </c>
      <c r="S135" s="30">
        <f t="shared" si="53"/>
        <v>0</v>
      </c>
      <c r="T135" s="30">
        <f t="shared" si="53"/>
        <v>0</v>
      </c>
      <c r="U135" s="30">
        <f t="shared" si="53"/>
        <v>0</v>
      </c>
      <c r="V135" s="30">
        <f t="shared" si="53"/>
        <v>0</v>
      </c>
      <c r="W135" s="60" t="s">
        <v>96</v>
      </c>
      <c r="X135" s="55"/>
    </row>
    <row r="136" spans="1:24" ht="57.75" customHeight="1" x14ac:dyDescent="0.25">
      <c r="A136" s="50"/>
      <c r="B136" s="81"/>
      <c r="C136" s="26" t="s">
        <v>12</v>
      </c>
      <c r="D136" s="1">
        <f>D134</f>
        <v>3184.4</v>
      </c>
      <c r="E136" s="1">
        <f t="shared" ref="E136:V136" si="54">E134</f>
        <v>3184.4</v>
      </c>
      <c r="F136" s="1">
        <f t="shared" si="54"/>
        <v>3184.4</v>
      </c>
      <c r="G136" s="1">
        <f t="shared" si="54"/>
        <v>3184.4</v>
      </c>
      <c r="H136" s="1">
        <f t="shared" si="54"/>
        <v>0</v>
      </c>
      <c r="I136" s="1">
        <f t="shared" si="54"/>
        <v>0</v>
      </c>
      <c r="J136" s="1">
        <f t="shared" si="54"/>
        <v>0</v>
      </c>
      <c r="K136" s="1">
        <f t="shared" si="54"/>
        <v>0</v>
      </c>
      <c r="L136" s="1">
        <f t="shared" si="54"/>
        <v>0</v>
      </c>
      <c r="M136" s="1">
        <f t="shared" si="54"/>
        <v>0</v>
      </c>
      <c r="N136" s="1">
        <f t="shared" si="54"/>
        <v>0</v>
      </c>
      <c r="O136" s="1">
        <f t="shared" si="54"/>
        <v>0</v>
      </c>
      <c r="P136" s="1">
        <f t="shared" si="54"/>
        <v>0</v>
      </c>
      <c r="Q136" s="1">
        <f t="shared" si="54"/>
        <v>0</v>
      </c>
      <c r="R136" s="1">
        <f t="shared" si="54"/>
        <v>0</v>
      </c>
      <c r="S136" s="1">
        <f t="shared" si="54"/>
        <v>0</v>
      </c>
      <c r="T136" s="1">
        <f t="shared" si="54"/>
        <v>0</v>
      </c>
      <c r="U136" s="1">
        <f t="shared" si="54"/>
        <v>0</v>
      </c>
      <c r="V136" s="1">
        <f t="shared" si="54"/>
        <v>0</v>
      </c>
      <c r="W136" s="78" t="s">
        <v>97</v>
      </c>
      <c r="X136" s="79"/>
    </row>
    <row r="137" spans="1:24" ht="21.75" customHeight="1" x14ac:dyDescent="0.25">
      <c r="A137" s="44">
        <v>7</v>
      </c>
      <c r="B137" s="56" t="s">
        <v>166</v>
      </c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</row>
    <row r="138" spans="1:24" ht="37.5" customHeight="1" x14ac:dyDescent="0.25">
      <c r="A138" s="103"/>
      <c r="B138" s="16" t="s">
        <v>67</v>
      </c>
      <c r="C138" s="26" t="s">
        <v>24</v>
      </c>
      <c r="D138" s="1">
        <v>145</v>
      </c>
      <c r="E138" s="1">
        <v>145</v>
      </c>
      <c r="F138" s="1">
        <v>0</v>
      </c>
      <c r="G138" s="1">
        <v>0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55" t="s">
        <v>87</v>
      </c>
      <c r="X138" s="55"/>
    </row>
    <row r="139" spans="1:24" ht="32.25" customHeight="1" x14ac:dyDescent="0.25">
      <c r="A139" s="52"/>
      <c r="B139" s="58" t="s">
        <v>11</v>
      </c>
      <c r="C139" s="44" t="s">
        <v>13</v>
      </c>
      <c r="D139" s="30">
        <f>D140</f>
        <v>145</v>
      </c>
      <c r="E139" s="30">
        <f t="shared" ref="E139:V139" si="55">E140</f>
        <v>145</v>
      </c>
      <c r="F139" s="30">
        <f t="shared" si="55"/>
        <v>0</v>
      </c>
      <c r="G139" s="30">
        <f t="shared" si="55"/>
        <v>0</v>
      </c>
      <c r="H139" s="30">
        <f t="shared" si="55"/>
        <v>0</v>
      </c>
      <c r="I139" s="30">
        <f t="shared" si="55"/>
        <v>0</v>
      </c>
      <c r="J139" s="30">
        <f t="shared" si="55"/>
        <v>0</v>
      </c>
      <c r="K139" s="30">
        <f t="shared" si="55"/>
        <v>0</v>
      </c>
      <c r="L139" s="30">
        <f t="shared" si="55"/>
        <v>0</v>
      </c>
      <c r="M139" s="30">
        <f t="shared" si="55"/>
        <v>0</v>
      </c>
      <c r="N139" s="30">
        <f t="shared" si="55"/>
        <v>0</v>
      </c>
      <c r="O139" s="30">
        <f t="shared" si="55"/>
        <v>0</v>
      </c>
      <c r="P139" s="30">
        <f t="shared" si="55"/>
        <v>0</v>
      </c>
      <c r="Q139" s="30">
        <f t="shared" si="55"/>
        <v>0</v>
      </c>
      <c r="R139" s="30">
        <f t="shared" si="55"/>
        <v>0</v>
      </c>
      <c r="S139" s="30">
        <f t="shared" si="55"/>
        <v>0</v>
      </c>
      <c r="T139" s="30">
        <f t="shared" si="55"/>
        <v>0</v>
      </c>
      <c r="U139" s="30">
        <f t="shared" si="55"/>
        <v>0</v>
      </c>
      <c r="V139" s="30">
        <f t="shared" si="55"/>
        <v>0</v>
      </c>
      <c r="W139" s="60" t="s">
        <v>21</v>
      </c>
      <c r="X139" s="55"/>
    </row>
    <row r="140" spans="1:24" s="17" customFormat="1" ht="45.75" customHeight="1" x14ac:dyDescent="0.25">
      <c r="A140" s="54"/>
      <c r="B140" s="59"/>
      <c r="C140" s="26" t="s">
        <v>24</v>
      </c>
      <c r="D140" s="1">
        <f>D138</f>
        <v>145</v>
      </c>
      <c r="E140" s="1">
        <f t="shared" ref="E140:G140" si="56">E138</f>
        <v>145</v>
      </c>
      <c r="F140" s="1">
        <f t="shared" si="56"/>
        <v>0</v>
      </c>
      <c r="G140" s="1">
        <f t="shared" si="56"/>
        <v>0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55" t="s">
        <v>21</v>
      </c>
      <c r="X140" s="55"/>
    </row>
    <row r="141" spans="1:24" ht="33" customHeight="1" x14ac:dyDescent="0.25">
      <c r="A141" s="44">
        <v>8</v>
      </c>
      <c r="B141" s="56" t="s">
        <v>68</v>
      </c>
      <c r="C141" s="56"/>
      <c r="D141" s="56"/>
      <c r="E141" s="56"/>
      <c r="F141" s="56"/>
      <c r="G141" s="56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</row>
    <row r="142" spans="1:24" ht="49.5" customHeight="1" x14ac:dyDescent="0.25">
      <c r="B142" s="16" t="s">
        <v>10</v>
      </c>
      <c r="C142" s="26" t="s">
        <v>24</v>
      </c>
      <c r="D142" s="1">
        <v>342.9</v>
      </c>
      <c r="E142" s="1">
        <v>342.9</v>
      </c>
      <c r="F142" s="1">
        <v>0</v>
      </c>
      <c r="G142" s="1">
        <v>0</v>
      </c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78" t="s">
        <v>20</v>
      </c>
      <c r="X142" s="79"/>
    </row>
    <row r="143" spans="1:24" ht="52.5" customHeight="1" x14ac:dyDescent="0.25">
      <c r="A143" s="104"/>
      <c r="B143" s="58" t="s">
        <v>11</v>
      </c>
      <c r="C143" s="44" t="s">
        <v>13</v>
      </c>
      <c r="D143" s="30">
        <f>D144</f>
        <v>342.9</v>
      </c>
      <c r="E143" s="30">
        <f t="shared" ref="E143:G143" si="57">E144</f>
        <v>342.9</v>
      </c>
      <c r="F143" s="30">
        <f t="shared" si="57"/>
        <v>0</v>
      </c>
      <c r="G143" s="30">
        <f t="shared" si="57"/>
        <v>0</v>
      </c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73" t="s">
        <v>20</v>
      </c>
      <c r="X143" s="74"/>
    </row>
    <row r="144" spans="1:24" ht="50.25" customHeight="1" x14ac:dyDescent="0.25">
      <c r="A144" s="105"/>
      <c r="B144" s="63"/>
      <c r="C144" s="26" t="s">
        <v>24</v>
      </c>
      <c r="D144" s="1">
        <f>D142</f>
        <v>342.9</v>
      </c>
      <c r="E144" s="1">
        <f t="shared" ref="E144:G144" si="58">E142</f>
        <v>342.9</v>
      </c>
      <c r="F144" s="1">
        <f t="shared" si="58"/>
        <v>0</v>
      </c>
      <c r="G144" s="1">
        <f t="shared" si="58"/>
        <v>0</v>
      </c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78" t="s">
        <v>20</v>
      </c>
      <c r="X144" s="79"/>
    </row>
    <row r="145" spans="1:24" ht="40.5" hidden="1" customHeight="1" x14ac:dyDescent="0.25">
      <c r="A145" s="106"/>
      <c r="B145" s="107"/>
      <c r="C145" s="26"/>
      <c r="D145" s="1"/>
      <c r="E145" s="1"/>
      <c r="F145" s="1"/>
      <c r="G145" s="1"/>
      <c r="H145" s="1" t="e">
        <f>#REF!+#REF!+#REF!+#REF!+#REF!</f>
        <v>#REF!</v>
      </c>
      <c r="I145" s="1" t="e">
        <f>#REF!+#REF!+#REF!+#REF!+#REF!</f>
        <v>#REF!</v>
      </c>
      <c r="J145" s="1" t="e">
        <f>#REF!+#REF!+#REF!+#REF!+#REF!</f>
        <v>#REF!</v>
      </c>
      <c r="K145" s="1" t="e">
        <f>#REF!+#REF!+#REF!+#REF!+#REF!</f>
        <v>#REF!</v>
      </c>
      <c r="L145" s="1" t="e">
        <f>#REF!+#REF!+#REF!+#REF!+#REF!</f>
        <v>#REF!</v>
      </c>
      <c r="M145" s="1" t="e">
        <f>#REF!+#REF!+#REF!+#REF!+#REF!</f>
        <v>#REF!</v>
      </c>
      <c r="N145" s="1" t="e">
        <f>#REF!+#REF!+#REF!+#REF!+#REF!</f>
        <v>#REF!</v>
      </c>
      <c r="O145" s="1" t="e">
        <f>#REF!+#REF!+#REF!+#REF!+#REF!</f>
        <v>#REF!</v>
      </c>
      <c r="P145" s="1" t="e">
        <f>#REF!+#REF!+#REF!+#REF!+#REF!</f>
        <v>#REF!</v>
      </c>
      <c r="Q145" s="1" t="e">
        <f>#REF!+#REF!+#REF!+#REF!+#REF!</f>
        <v>#REF!</v>
      </c>
      <c r="R145" s="1" t="e">
        <f>#REF!+#REF!+#REF!+#REF!+#REF!</f>
        <v>#REF!</v>
      </c>
      <c r="S145" s="1" t="e">
        <f>#REF!+#REF!+#REF!+#REF!+#REF!</f>
        <v>#REF!</v>
      </c>
      <c r="T145" s="1" t="e">
        <f>#REF!+#REF!+#REF!+#REF!+#REF!</f>
        <v>#REF!</v>
      </c>
      <c r="U145" s="1" t="e">
        <f>#REF!+#REF!+#REF!+#REF!+#REF!</f>
        <v>#REF!</v>
      </c>
      <c r="V145" s="1" t="e">
        <f>#REF!+#REF!+#REF!+#REF!+#REF!</f>
        <v>#REF!</v>
      </c>
      <c r="W145" s="108"/>
      <c r="X145" s="108"/>
    </row>
    <row r="146" spans="1:24" ht="51.75" hidden="1" customHeight="1" x14ac:dyDescent="0.25">
      <c r="A146" s="106"/>
      <c r="B146" s="109"/>
      <c r="C146" s="26" t="s">
        <v>12</v>
      </c>
      <c r="D146" s="1" t="e">
        <f>#REF!</f>
        <v>#REF!</v>
      </c>
      <c r="E146" s="1" t="e">
        <f>#REF!</f>
        <v>#REF!</v>
      </c>
      <c r="F146" s="1" t="e">
        <f>#REF!</f>
        <v>#REF!</v>
      </c>
      <c r="G146" s="1" t="e">
        <f>#REF!</f>
        <v>#REF!</v>
      </c>
      <c r="H146" s="1" t="e">
        <f>#REF!</f>
        <v>#REF!</v>
      </c>
      <c r="I146" s="1" t="e">
        <f>#REF!</f>
        <v>#REF!</v>
      </c>
      <c r="J146" s="1" t="e">
        <f>#REF!</f>
        <v>#REF!</v>
      </c>
      <c r="K146" s="1" t="e">
        <f>#REF!</f>
        <v>#REF!</v>
      </c>
      <c r="L146" s="1" t="e">
        <f>#REF!</f>
        <v>#REF!</v>
      </c>
      <c r="M146" s="1" t="e">
        <f>#REF!</f>
        <v>#REF!</v>
      </c>
      <c r="N146" s="1" t="e">
        <f>#REF!</f>
        <v>#REF!</v>
      </c>
      <c r="O146" s="1" t="e">
        <f>#REF!</f>
        <v>#REF!</v>
      </c>
      <c r="P146" s="1" t="e">
        <f>#REF!</f>
        <v>#REF!</v>
      </c>
      <c r="Q146" s="1" t="e">
        <f>#REF!</f>
        <v>#REF!</v>
      </c>
      <c r="R146" s="1" t="e">
        <f>#REF!</f>
        <v>#REF!</v>
      </c>
      <c r="S146" s="1" t="e">
        <f>#REF!</f>
        <v>#REF!</v>
      </c>
      <c r="T146" s="1" t="e">
        <f>#REF!</f>
        <v>#REF!</v>
      </c>
      <c r="U146" s="1" t="e">
        <f>#REF!</f>
        <v>#REF!</v>
      </c>
      <c r="V146" s="1" t="e">
        <f>#REF!</f>
        <v>#REF!</v>
      </c>
      <c r="W146" s="78" t="s">
        <v>20</v>
      </c>
      <c r="X146" s="79"/>
    </row>
    <row r="147" spans="1:24" ht="20.25" customHeight="1" x14ac:dyDescent="0.25">
      <c r="A147" s="41"/>
      <c r="B147" s="64" t="s">
        <v>167</v>
      </c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6"/>
    </row>
    <row r="148" spans="1:24" ht="80.25" customHeight="1" x14ac:dyDescent="0.25">
      <c r="A148" s="48">
        <v>9</v>
      </c>
      <c r="B148" s="16" t="s">
        <v>69</v>
      </c>
      <c r="C148" s="26" t="s">
        <v>24</v>
      </c>
      <c r="D148" s="18">
        <v>1495.1</v>
      </c>
      <c r="E148" s="18">
        <v>1495.1</v>
      </c>
      <c r="F148" s="18">
        <v>550.20000000000005</v>
      </c>
      <c r="G148" s="18">
        <v>412.1</v>
      </c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55" t="s">
        <v>168</v>
      </c>
      <c r="X148" s="55"/>
    </row>
    <row r="149" spans="1:24" ht="81" customHeight="1" x14ac:dyDescent="0.25">
      <c r="A149" s="48"/>
      <c r="B149" s="16" t="s">
        <v>70</v>
      </c>
      <c r="C149" s="26" t="s">
        <v>24</v>
      </c>
      <c r="D149" s="18">
        <v>30</v>
      </c>
      <c r="E149" s="18">
        <v>30</v>
      </c>
      <c r="F149" s="18">
        <v>3</v>
      </c>
      <c r="G149" s="18">
        <v>3</v>
      </c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55" t="s">
        <v>169</v>
      </c>
      <c r="X149" s="55"/>
    </row>
    <row r="150" spans="1:24" ht="35.25" customHeight="1" x14ac:dyDescent="0.25">
      <c r="A150" s="48"/>
      <c r="B150" s="16" t="s">
        <v>71</v>
      </c>
      <c r="C150" s="26" t="s">
        <v>24</v>
      </c>
      <c r="D150" s="18">
        <v>25</v>
      </c>
      <c r="E150" s="18">
        <v>25</v>
      </c>
      <c r="F150" s="18">
        <v>0</v>
      </c>
      <c r="G150" s="18">
        <v>0</v>
      </c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55" t="s">
        <v>20</v>
      </c>
      <c r="X150" s="55"/>
    </row>
    <row r="151" spans="1:24" ht="97.5" customHeight="1" x14ac:dyDescent="0.25">
      <c r="A151" s="48"/>
      <c r="B151" s="16" t="s">
        <v>72</v>
      </c>
      <c r="C151" s="26" t="s">
        <v>12</v>
      </c>
      <c r="D151" s="18">
        <v>29.2</v>
      </c>
      <c r="E151" s="18">
        <v>29.2</v>
      </c>
      <c r="F151" s="18">
        <v>29.2</v>
      </c>
      <c r="G151" s="18">
        <v>0</v>
      </c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55" t="s">
        <v>20</v>
      </c>
      <c r="X151" s="55"/>
    </row>
    <row r="152" spans="1:24" ht="174" customHeight="1" x14ac:dyDescent="0.25">
      <c r="A152" s="48"/>
      <c r="B152" s="16" t="s">
        <v>73</v>
      </c>
      <c r="C152" s="26" t="s">
        <v>12</v>
      </c>
      <c r="D152" s="18">
        <v>4</v>
      </c>
      <c r="E152" s="18">
        <v>4</v>
      </c>
      <c r="F152" s="18">
        <v>4</v>
      </c>
      <c r="G152" s="18">
        <v>0</v>
      </c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55" t="s">
        <v>20</v>
      </c>
      <c r="X152" s="55"/>
    </row>
    <row r="153" spans="1:24" ht="88.5" customHeight="1" x14ac:dyDescent="0.25">
      <c r="A153" s="48"/>
      <c r="B153" s="16" t="s">
        <v>74</v>
      </c>
      <c r="C153" s="26" t="s">
        <v>24</v>
      </c>
      <c r="D153" s="18">
        <v>1.6</v>
      </c>
      <c r="E153" s="18">
        <v>1.6</v>
      </c>
      <c r="F153" s="18">
        <v>0</v>
      </c>
      <c r="G153" s="18">
        <v>0</v>
      </c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55" t="s">
        <v>20</v>
      </c>
      <c r="X153" s="55"/>
    </row>
    <row r="154" spans="1:24" ht="88.5" customHeight="1" x14ac:dyDescent="0.25">
      <c r="A154" s="48"/>
      <c r="B154" s="16" t="s">
        <v>88</v>
      </c>
      <c r="C154" s="26" t="s">
        <v>24</v>
      </c>
      <c r="D154" s="18">
        <v>99.2</v>
      </c>
      <c r="E154" s="18">
        <v>99.2</v>
      </c>
      <c r="F154" s="18">
        <v>0</v>
      </c>
      <c r="G154" s="18">
        <v>0</v>
      </c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55" t="s">
        <v>20</v>
      </c>
      <c r="X154" s="55"/>
    </row>
    <row r="155" spans="1:24" ht="38.25" customHeight="1" x14ac:dyDescent="0.25">
      <c r="A155" s="103"/>
      <c r="B155" s="58" t="s">
        <v>11</v>
      </c>
      <c r="C155" s="44" t="s">
        <v>13</v>
      </c>
      <c r="D155" s="30">
        <f>D156+D157</f>
        <v>1684.1</v>
      </c>
      <c r="E155" s="30">
        <f t="shared" ref="E155:G155" si="59">E156+E157</f>
        <v>1684.1</v>
      </c>
      <c r="F155" s="30">
        <f t="shared" si="59"/>
        <v>586.30000000000007</v>
      </c>
      <c r="G155" s="30">
        <f t="shared" si="59"/>
        <v>415.1</v>
      </c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60" t="s">
        <v>170</v>
      </c>
      <c r="X155" s="60"/>
    </row>
    <row r="156" spans="1:24" ht="37.5" customHeight="1" x14ac:dyDescent="0.25">
      <c r="A156" s="101"/>
      <c r="B156" s="95"/>
      <c r="C156" s="26" t="s">
        <v>24</v>
      </c>
      <c r="D156" s="1">
        <f>D148+D149+D150+D153+D154</f>
        <v>1650.8999999999999</v>
      </c>
      <c r="E156" s="1">
        <f t="shared" ref="E156:G156" si="60">E148+E149+E150+E153+E154</f>
        <v>1650.8999999999999</v>
      </c>
      <c r="F156" s="1">
        <f>F148+F149+F150+F153+F154-0.1</f>
        <v>553.1</v>
      </c>
      <c r="G156" s="1">
        <f t="shared" si="60"/>
        <v>415.1</v>
      </c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75" t="s">
        <v>162</v>
      </c>
      <c r="X156" s="76"/>
    </row>
    <row r="157" spans="1:24" ht="57.75" customHeight="1" x14ac:dyDescent="0.25">
      <c r="A157" s="100"/>
      <c r="B157" s="80"/>
      <c r="C157" s="26" t="s">
        <v>12</v>
      </c>
      <c r="D157" s="1">
        <f>D151+D152</f>
        <v>33.200000000000003</v>
      </c>
      <c r="E157" s="1">
        <f t="shared" ref="E157:G157" si="61">E151+E152</f>
        <v>33.200000000000003</v>
      </c>
      <c r="F157" s="1">
        <f t="shared" si="61"/>
        <v>33.200000000000003</v>
      </c>
      <c r="G157" s="1">
        <f t="shared" si="61"/>
        <v>0</v>
      </c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55" t="s">
        <v>20</v>
      </c>
      <c r="X157" s="55"/>
    </row>
    <row r="158" spans="1:24" ht="46.5" customHeight="1" x14ac:dyDescent="0.25">
      <c r="A158" s="44">
        <v>10</v>
      </c>
      <c r="B158" s="56" t="s">
        <v>89</v>
      </c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</row>
    <row r="159" spans="1:24" ht="52.5" customHeight="1" x14ac:dyDescent="0.25">
      <c r="B159" s="16" t="s">
        <v>171</v>
      </c>
      <c r="C159" s="26" t="s">
        <v>24</v>
      </c>
      <c r="D159" s="1">
        <v>267.89999999999998</v>
      </c>
      <c r="E159" s="1">
        <v>267.89999999999998</v>
      </c>
      <c r="F159" s="1">
        <v>0</v>
      </c>
      <c r="G159" s="1">
        <v>0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55" t="s">
        <v>87</v>
      </c>
      <c r="X159" s="55"/>
    </row>
    <row r="160" spans="1:24" ht="171.75" customHeight="1" x14ac:dyDescent="0.25">
      <c r="B160" s="96" t="s">
        <v>172</v>
      </c>
      <c r="C160" s="26" t="s">
        <v>81</v>
      </c>
      <c r="D160" s="1">
        <v>5000</v>
      </c>
      <c r="E160" s="1">
        <v>5000</v>
      </c>
      <c r="F160" s="1">
        <v>540</v>
      </c>
      <c r="G160" s="1">
        <v>540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55" t="s">
        <v>173</v>
      </c>
      <c r="X160" s="55"/>
    </row>
    <row r="161" spans="1:28" ht="32.25" customHeight="1" x14ac:dyDescent="0.25">
      <c r="A161" s="51"/>
      <c r="B161" s="58" t="s">
        <v>11</v>
      </c>
      <c r="C161" s="44" t="s">
        <v>13</v>
      </c>
      <c r="D161" s="30">
        <f>D162+D163</f>
        <v>5267.9</v>
      </c>
      <c r="E161" s="30">
        <f t="shared" ref="E161:G161" si="62">E162+E163</f>
        <v>5267.9</v>
      </c>
      <c r="F161" s="30">
        <f t="shared" si="62"/>
        <v>540</v>
      </c>
      <c r="G161" s="30">
        <f t="shared" si="62"/>
        <v>540</v>
      </c>
      <c r="H161" s="30">
        <f t="shared" ref="E161:V161" si="63">H162</f>
        <v>0</v>
      </c>
      <c r="I161" s="30">
        <f t="shared" si="63"/>
        <v>0</v>
      </c>
      <c r="J161" s="30">
        <f t="shared" si="63"/>
        <v>0</v>
      </c>
      <c r="K161" s="30">
        <f t="shared" si="63"/>
        <v>0</v>
      </c>
      <c r="L161" s="30">
        <f t="shared" si="63"/>
        <v>0</v>
      </c>
      <c r="M161" s="30">
        <f t="shared" si="63"/>
        <v>0</v>
      </c>
      <c r="N161" s="30">
        <f t="shared" si="63"/>
        <v>0</v>
      </c>
      <c r="O161" s="30">
        <f t="shared" si="63"/>
        <v>0</v>
      </c>
      <c r="P161" s="30">
        <f t="shared" si="63"/>
        <v>0</v>
      </c>
      <c r="Q161" s="30">
        <f t="shared" si="63"/>
        <v>0</v>
      </c>
      <c r="R161" s="30">
        <f t="shared" si="63"/>
        <v>0</v>
      </c>
      <c r="S161" s="30">
        <f t="shared" si="63"/>
        <v>0</v>
      </c>
      <c r="T161" s="30">
        <f t="shared" si="63"/>
        <v>0</v>
      </c>
      <c r="U161" s="30">
        <f t="shared" si="63"/>
        <v>0</v>
      </c>
      <c r="V161" s="30">
        <f t="shared" si="63"/>
        <v>0</v>
      </c>
      <c r="W161" s="60" t="s">
        <v>174</v>
      </c>
      <c r="X161" s="55"/>
    </row>
    <row r="162" spans="1:28" s="17" customFormat="1" ht="45.75" customHeight="1" x14ac:dyDescent="0.25">
      <c r="A162" s="52"/>
      <c r="B162" s="81"/>
      <c r="C162" s="26" t="s">
        <v>24</v>
      </c>
      <c r="D162" s="1">
        <f>D159</f>
        <v>267.89999999999998</v>
      </c>
      <c r="E162" s="1">
        <f t="shared" ref="E162:G162" si="64">E159</f>
        <v>267.89999999999998</v>
      </c>
      <c r="F162" s="1">
        <f t="shared" si="64"/>
        <v>0</v>
      </c>
      <c r="G162" s="1">
        <f t="shared" si="64"/>
        <v>0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55" t="s">
        <v>21</v>
      </c>
      <c r="X162" s="55"/>
    </row>
    <row r="163" spans="1:28" s="97" customFormat="1" ht="45.75" customHeight="1" x14ac:dyDescent="0.25">
      <c r="A163" s="50"/>
      <c r="B163" s="71"/>
      <c r="C163" s="26" t="s">
        <v>81</v>
      </c>
      <c r="D163" s="1">
        <f>D160</f>
        <v>5000</v>
      </c>
      <c r="E163" s="1">
        <f t="shared" ref="E163:G163" si="65">E160</f>
        <v>5000</v>
      </c>
      <c r="F163" s="1">
        <f t="shared" si="65"/>
        <v>540</v>
      </c>
      <c r="G163" s="1">
        <f t="shared" si="65"/>
        <v>540</v>
      </c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55" t="s">
        <v>175</v>
      </c>
      <c r="X163" s="55"/>
    </row>
    <row r="164" spans="1:28" s="11" customFormat="1" ht="43.5" customHeight="1" x14ac:dyDescent="0.25">
      <c r="A164" s="53"/>
      <c r="B164" s="72" t="s">
        <v>18</v>
      </c>
      <c r="C164" s="38" t="s">
        <v>13</v>
      </c>
      <c r="D164" s="32">
        <f>D165+D166+D167</f>
        <v>317103.60000000003</v>
      </c>
      <c r="E164" s="32">
        <f t="shared" ref="E164:G164" si="66">E165+E166+E167</f>
        <v>317103.60000000003</v>
      </c>
      <c r="F164" s="32">
        <f t="shared" si="66"/>
        <v>30128.2</v>
      </c>
      <c r="G164" s="32">
        <f t="shared" si="66"/>
        <v>27523.899999999998</v>
      </c>
      <c r="H164" s="32" t="e">
        <f>H165+H166+#REF!</f>
        <v>#REF!</v>
      </c>
      <c r="I164" s="32" t="e">
        <f>I165+I166+#REF!</f>
        <v>#REF!</v>
      </c>
      <c r="J164" s="32" t="e">
        <f>J165+J166+#REF!</f>
        <v>#REF!</v>
      </c>
      <c r="K164" s="32" t="e">
        <f>K165+K166+#REF!</f>
        <v>#REF!</v>
      </c>
      <c r="L164" s="32" t="e">
        <f>L165+L166+#REF!</f>
        <v>#REF!</v>
      </c>
      <c r="M164" s="32" t="e">
        <f>M165+M166+#REF!</f>
        <v>#REF!</v>
      </c>
      <c r="N164" s="32" t="e">
        <f>N165+N166+#REF!</f>
        <v>#REF!</v>
      </c>
      <c r="O164" s="32" t="e">
        <f>O165+O166+#REF!</f>
        <v>#REF!</v>
      </c>
      <c r="P164" s="32" t="e">
        <f>P165+P166+#REF!</f>
        <v>#REF!</v>
      </c>
      <c r="Q164" s="32" t="e">
        <f>Q165+Q166+#REF!</f>
        <v>#REF!</v>
      </c>
      <c r="R164" s="32" t="e">
        <f>R165+R166+#REF!</f>
        <v>#REF!</v>
      </c>
      <c r="S164" s="32" t="e">
        <f>S165+S166+#REF!</f>
        <v>#REF!</v>
      </c>
      <c r="T164" s="32" t="e">
        <f>T165+T166+#REF!</f>
        <v>#REF!</v>
      </c>
      <c r="U164" s="32" t="e">
        <f>U165+U166+#REF!</f>
        <v>#REF!</v>
      </c>
      <c r="V164" s="32" t="e">
        <f>V165+V166+#REF!</f>
        <v>#REF!</v>
      </c>
      <c r="W164" s="73" t="s">
        <v>177</v>
      </c>
      <c r="X164" s="74"/>
      <c r="Y164" s="19"/>
      <c r="Z164" s="19"/>
      <c r="AA164" s="19"/>
      <c r="AB164" s="19"/>
    </row>
    <row r="165" spans="1:28" s="11" customFormat="1" ht="46.5" customHeight="1" x14ac:dyDescent="0.25">
      <c r="A165" s="52"/>
      <c r="B165" s="72"/>
      <c r="C165" s="26" t="s">
        <v>24</v>
      </c>
      <c r="D165" s="1">
        <f>D31+D36+D90+D121+D131+D140+D144+D156+D162</f>
        <v>166596.00000000003</v>
      </c>
      <c r="E165" s="1">
        <f t="shared" ref="E165:G165" si="67">E31+E36+E90+E121+E131+E140+E144+E156+E162</f>
        <v>166596.00000000003</v>
      </c>
      <c r="F165" s="1">
        <f t="shared" si="67"/>
        <v>21568.7</v>
      </c>
      <c r="G165" s="1">
        <f t="shared" si="67"/>
        <v>20586.099999999999</v>
      </c>
      <c r="H165" s="1" t="e">
        <f>H31+H36+H90+H131+#REF!+#REF!+H140+H144+H156</f>
        <v>#REF!</v>
      </c>
      <c r="I165" s="1" t="e">
        <f>I31+I36+I90+I131+#REF!+#REF!+I140+I144+I156</f>
        <v>#REF!</v>
      </c>
      <c r="J165" s="1" t="e">
        <f>J31+J36+J90+J131+#REF!+#REF!+J140+J144+J156</f>
        <v>#REF!</v>
      </c>
      <c r="K165" s="1" t="e">
        <f>K31+K36+K90+K131+#REF!+#REF!+K140+K144+K156</f>
        <v>#REF!</v>
      </c>
      <c r="L165" s="1" t="e">
        <f>L31+L36+L90+L131+#REF!+#REF!+L140+L144+L156</f>
        <v>#REF!</v>
      </c>
      <c r="M165" s="1" t="e">
        <f>M31+M36+M90+M131+#REF!+#REF!+M140+M144+M156</f>
        <v>#REF!</v>
      </c>
      <c r="N165" s="1" t="e">
        <f>N31+N36+N90+N131+#REF!+#REF!+N140+N144+N156</f>
        <v>#REF!</v>
      </c>
      <c r="O165" s="1" t="e">
        <f>O31+O36+O90+O131+#REF!+#REF!+O140+O144+O156</f>
        <v>#REF!</v>
      </c>
      <c r="P165" s="1" t="e">
        <f>P31+P36+P90+P131+#REF!+#REF!+P140+P144+P156</f>
        <v>#REF!</v>
      </c>
      <c r="Q165" s="1" t="e">
        <f>Q31+Q36+Q90+Q131+#REF!+#REF!+Q140+Q144+Q156</f>
        <v>#REF!</v>
      </c>
      <c r="R165" s="1" t="e">
        <f>R31+R36+R90+R131+#REF!+#REF!+R140+R144+R156</f>
        <v>#REF!</v>
      </c>
      <c r="S165" s="1" t="e">
        <f>S31+S36+S90+S131+#REF!+#REF!+S140+S144+S156</f>
        <v>#REF!</v>
      </c>
      <c r="T165" s="1" t="e">
        <f>T31+T36+T90+T131+#REF!+#REF!+T140+T144+T156</f>
        <v>#REF!</v>
      </c>
      <c r="U165" s="1" t="e">
        <f>U31+U36+U90+U131+#REF!+#REF!+U140+U144+U156</f>
        <v>#REF!</v>
      </c>
      <c r="V165" s="1" t="e">
        <f>V31+V36+V90+V131+#REF!+#REF!+V140+V144+V156</f>
        <v>#REF!</v>
      </c>
      <c r="W165" s="75" t="s">
        <v>160</v>
      </c>
      <c r="X165" s="76"/>
    </row>
    <row r="166" spans="1:28" s="11" customFormat="1" ht="47.25" x14ac:dyDescent="0.25">
      <c r="A166" s="52"/>
      <c r="B166" s="72"/>
      <c r="C166" s="26" t="s">
        <v>12</v>
      </c>
      <c r="D166" s="1">
        <f>D32+D91+D122+D136+D157</f>
        <v>95873.3</v>
      </c>
      <c r="E166" s="1">
        <f t="shared" ref="E166:G166" si="68">E32+E91+E122+E136+E157</f>
        <v>95873.3</v>
      </c>
      <c r="F166" s="1">
        <f t="shared" si="68"/>
        <v>3793.5</v>
      </c>
      <c r="G166" s="1">
        <f t="shared" si="68"/>
        <v>3760.3</v>
      </c>
      <c r="H166" s="1" t="e">
        <f>H32+H91+#REF!+H136+H157</f>
        <v>#REF!</v>
      </c>
      <c r="I166" s="1" t="e">
        <f>I32+I91+#REF!+I136+I157</f>
        <v>#REF!</v>
      </c>
      <c r="J166" s="1" t="e">
        <f>J32+J91+#REF!+J136+J157</f>
        <v>#REF!</v>
      </c>
      <c r="K166" s="1" t="e">
        <f>K32+K91+#REF!+K136+K157</f>
        <v>#REF!</v>
      </c>
      <c r="L166" s="1" t="e">
        <f>L32+L91+#REF!+L136+L157</f>
        <v>#REF!</v>
      </c>
      <c r="M166" s="1" t="e">
        <f>M32+M91+#REF!+M136+M157</f>
        <v>#REF!</v>
      </c>
      <c r="N166" s="1" t="e">
        <f>N32+N91+#REF!+N136+N157</f>
        <v>#REF!</v>
      </c>
      <c r="O166" s="1" t="e">
        <f>O32+O91+#REF!+O136+O157</f>
        <v>#REF!</v>
      </c>
      <c r="P166" s="1" t="e">
        <f>P32+P91+#REF!+P136+P157</f>
        <v>#REF!</v>
      </c>
      <c r="Q166" s="1" t="e">
        <f>Q32+Q91+#REF!+Q136+Q157</f>
        <v>#REF!</v>
      </c>
      <c r="R166" s="1" t="e">
        <f>R32+R91+#REF!+R136+R157</f>
        <v>#REF!</v>
      </c>
      <c r="S166" s="1" t="e">
        <f>S32+S91+#REF!+S136+S157</f>
        <v>#REF!</v>
      </c>
      <c r="T166" s="1" t="e">
        <f>T32+T91+#REF!+T136+T157</f>
        <v>#REF!</v>
      </c>
      <c r="U166" s="1" t="e">
        <f>U32+U91+#REF!+U136+U157</f>
        <v>#REF!</v>
      </c>
      <c r="V166" s="1" t="e">
        <f>V32+V91+#REF!+V136+V157</f>
        <v>#REF!</v>
      </c>
      <c r="W166" s="75" t="s">
        <v>178</v>
      </c>
      <c r="X166" s="76"/>
    </row>
    <row r="167" spans="1:28" s="11" customFormat="1" ht="39.75" customHeight="1" x14ac:dyDescent="0.25">
      <c r="A167" s="54"/>
      <c r="B167" s="69"/>
      <c r="C167" s="26" t="s">
        <v>81</v>
      </c>
      <c r="D167" s="1">
        <f>D92+D123+D132+D163</f>
        <v>54634.3</v>
      </c>
      <c r="E167" s="1">
        <f t="shared" ref="E167:G167" si="69">E92+E123+E132+E163</f>
        <v>54634.3</v>
      </c>
      <c r="F167" s="1">
        <f t="shared" si="69"/>
        <v>4766</v>
      </c>
      <c r="G167" s="1">
        <f t="shared" si="69"/>
        <v>3177.5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55" t="s">
        <v>179</v>
      </c>
      <c r="X167" s="55"/>
    </row>
    <row r="168" spans="1:28" s="11" customFormat="1" x14ac:dyDescent="0.25">
      <c r="A168" s="39"/>
      <c r="B168" s="21"/>
      <c r="C168" s="22"/>
      <c r="D168" s="23"/>
      <c r="E168" s="23"/>
      <c r="F168" s="23"/>
      <c r="G168" s="23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5"/>
      <c r="X168" s="25"/>
    </row>
    <row r="169" spans="1:28" s="11" customFormat="1" x14ac:dyDescent="0.25">
      <c r="A169" s="20"/>
      <c r="B169" s="21"/>
      <c r="C169" s="22"/>
      <c r="D169" s="23"/>
      <c r="E169" s="23"/>
      <c r="F169" s="23"/>
      <c r="G169" s="23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5"/>
      <c r="X169" s="25"/>
    </row>
    <row r="170" spans="1:28" s="11" customFormat="1" x14ac:dyDescent="0.25">
      <c r="A170" s="20"/>
      <c r="B170" s="21"/>
      <c r="C170" s="22"/>
      <c r="D170" s="23"/>
      <c r="E170" s="23"/>
      <c r="F170" s="23"/>
      <c r="G170" s="23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5"/>
      <c r="X170" s="25"/>
    </row>
    <row r="171" spans="1:28" x14ac:dyDescent="0.25">
      <c r="A171" s="20"/>
      <c r="D171" s="11"/>
      <c r="E171" s="11"/>
      <c r="F171" s="11"/>
      <c r="G171" s="11"/>
    </row>
    <row r="203" spans="1:75" x14ac:dyDescent="0.25">
      <c r="BV203" s="2">
        <v>410</v>
      </c>
      <c r="BW203" s="2">
        <v>140</v>
      </c>
    </row>
    <row r="205" spans="1:75" x14ac:dyDescent="0.25">
      <c r="A205" s="2" t="s">
        <v>48</v>
      </c>
    </row>
    <row r="207" spans="1:75" x14ac:dyDescent="0.25">
      <c r="A207" s="2" t="s">
        <v>49</v>
      </c>
    </row>
  </sheetData>
  <mergeCells count="215">
    <mergeCell ref="A130:A131"/>
    <mergeCell ref="W129:X129"/>
    <mergeCell ref="W125:X125"/>
    <mergeCell ref="W126:X126"/>
    <mergeCell ref="A100:A101"/>
    <mergeCell ref="W96:X96"/>
    <mergeCell ref="W97:X97"/>
    <mergeCell ref="W98:X98"/>
    <mergeCell ref="W99:X99"/>
    <mergeCell ref="B110:B112"/>
    <mergeCell ref="A110:A113"/>
    <mergeCell ref="A117:A119"/>
    <mergeCell ref="B117:B119"/>
    <mergeCell ref="W116:X116"/>
    <mergeCell ref="W119:X119"/>
    <mergeCell ref="B120:B123"/>
    <mergeCell ref="A120:A123"/>
    <mergeCell ref="W123:X123"/>
    <mergeCell ref="B130:B132"/>
    <mergeCell ref="W132:X132"/>
    <mergeCell ref="W30:X30"/>
    <mergeCell ref="B30:B32"/>
    <mergeCell ref="W28:X28"/>
    <mergeCell ref="W29:X29"/>
    <mergeCell ref="B11:B12"/>
    <mergeCell ref="A11:A12"/>
    <mergeCell ref="W40:X40"/>
    <mergeCell ref="A38:X38"/>
    <mergeCell ref="W31:X31"/>
    <mergeCell ref="W32:X32"/>
    <mergeCell ref="A21:A23"/>
    <mergeCell ref="B35:B36"/>
    <mergeCell ref="W35:X35"/>
    <mergeCell ref="W27:X27"/>
    <mergeCell ref="W39:X39"/>
    <mergeCell ref="W26:X26"/>
    <mergeCell ref="A30:A32"/>
    <mergeCell ref="A28:A29"/>
    <mergeCell ref="A35:A36"/>
    <mergeCell ref="B33:X33"/>
    <mergeCell ref="W34:X34"/>
    <mergeCell ref="W36:X36"/>
    <mergeCell ref="B37:X37"/>
    <mergeCell ref="W6:X7"/>
    <mergeCell ref="B28:B29"/>
    <mergeCell ref="W15:X15"/>
    <mergeCell ref="B24:X24"/>
    <mergeCell ref="B21:B23"/>
    <mergeCell ref="W21:X21"/>
    <mergeCell ref="W22:X22"/>
    <mergeCell ref="W23:X23"/>
    <mergeCell ref="B8:X8"/>
    <mergeCell ref="B9:X9"/>
    <mergeCell ref="W10:X10"/>
    <mergeCell ref="B13:X13"/>
    <mergeCell ref="W14:X14"/>
    <mergeCell ref="W11:X11"/>
    <mergeCell ref="W12:X12"/>
    <mergeCell ref="W16:X16"/>
    <mergeCell ref="W18:X18"/>
    <mergeCell ref="W19:X19"/>
    <mergeCell ref="W20:X20"/>
    <mergeCell ref="W17:X17"/>
    <mergeCell ref="W25:X25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W60:X60"/>
    <mergeCell ref="A46:A49"/>
    <mergeCell ref="B46:B49"/>
    <mergeCell ref="B58:B60"/>
    <mergeCell ref="A58:A60"/>
    <mergeCell ref="W115:X115"/>
    <mergeCell ref="W58:X58"/>
    <mergeCell ref="A50:X50"/>
    <mergeCell ref="W100:X100"/>
    <mergeCell ref="W51:X51"/>
    <mergeCell ref="W76:X76"/>
    <mergeCell ref="W59:X59"/>
    <mergeCell ref="W95:X95"/>
    <mergeCell ref="W49:X49"/>
    <mergeCell ref="W53:X53"/>
    <mergeCell ref="W64:X64"/>
    <mergeCell ref="W68:X68"/>
    <mergeCell ref="W69:X69"/>
    <mergeCell ref="W70:X70"/>
    <mergeCell ref="W73:X73"/>
    <mergeCell ref="W78:X78"/>
    <mergeCell ref="W42:X42"/>
    <mergeCell ref="W41:X41"/>
    <mergeCell ref="W55:X55"/>
    <mergeCell ref="W103:X103"/>
    <mergeCell ref="A65:X65"/>
    <mergeCell ref="W66:X66"/>
    <mergeCell ref="W67:X67"/>
    <mergeCell ref="W77:X77"/>
    <mergeCell ref="W44:X44"/>
    <mergeCell ref="W52:X52"/>
    <mergeCell ref="W57:X57"/>
    <mergeCell ref="W47:X47"/>
    <mergeCell ref="W46:X46"/>
    <mergeCell ref="W56:X56"/>
    <mergeCell ref="B93:X93"/>
    <mergeCell ref="B86:B88"/>
    <mergeCell ref="W102:X102"/>
    <mergeCell ref="W86:X86"/>
    <mergeCell ref="A102:A104"/>
    <mergeCell ref="W43:X43"/>
    <mergeCell ref="W54:X54"/>
    <mergeCell ref="W71:X71"/>
    <mergeCell ref="B100:B103"/>
    <mergeCell ref="W80:X80"/>
    <mergeCell ref="W81:X81"/>
    <mergeCell ref="W82:X82"/>
    <mergeCell ref="W74:X74"/>
    <mergeCell ref="W90:X90"/>
    <mergeCell ref="W91:X91"/>
    <mergeCell ref="B72:B74"/>
    <mergeCell ref="W85:X85"/>
    <mergeCell ref="B94:X94"/>
    <mergeCell ref="A72:A74"/>
    <mergeCell ref="A75:X75"/>
    <mergeCell ref="W105:X105"/>
    <mergeCell ref="W106:X106"/>
    <mergeCell ref="W83:X83"/>
    <mergeCell ref="W84:X84"/>
    <mergeCell ref="W87:X87"/>
    <mergeCell ref="W88:X88"/>
    <mergeCell ref="W107:X107"/>
    <mergeCell ref="W108:X108"/>
    <mergeCell ref="W101:X101"/>
    <mergeCell ref="W109:X109"/>
    <mergeCell ref="W79:X79"/>
    <mergeCell ref="W89:X89"/>
    <mergeCell ref="W72:X72"/>
    <mergeCell ref="A86:A88"/>
    <mergeCell ref="A89:A92"/>
    <mergeCell ref="B104:X104"/>
    <mergeCell ref="W111:X111"/>
    <mergeCell ref="W114:X114"/>
    <mergeCell ref="B143:B146"/>
    <mergeCell ref="W134:X134"/>
    <mergeCell ref="W120:X120"/>
    <mergeCell ref="W121:X121"/>
    <mergeCell ref="B135:B136"/>
    <mergeCell ref="W142:X142"/>
    <mergeCell ref="W140:X140"/>
    <mergeCell ref="W143:X143"/>
    <mergeCell ref="W144:X144"/>
    <mergeCell ref="W122:X122"/>
    <mergeCell ref="B124:X124"/>
    <mergeCell ref="B139:B140"/>
    <mergeCell ref="W136:X136"/>
    <mergeCell ref="W135:X135"/>
    <mergeCell ref="W118:X118"/>
    <mergeCell ref="W131:X131"/>
    <mergeCell ref="W130:X130"/>
    <mergeCell ref="W146:X146"/>
    <mergeCell ref="B137:X137"/>
    <mergeCell ref="B155:B157"/>
    <mergeCell ref="W155:X155"/>
    <mergeCell ref="W157:X157"/>
    <mergeCell ref="B164:B167"/>
    <mergeCell ref="W167:X167"/>
    <mergeCell ref="W164:X164"/>
    <mergeCell ref="W165:X165"/>
    <mergeCell ref="W166:X166"/>
    <mergeCell ref="W156:X156"/>
    <mergeCell ref="W160:X160"/>
    <mergeCell ref="B161:B163"/>
    <mergeCell ref="W163:X163"/>
    <mergeCell ref="W148:X148"/>
    <mergeCell ref="W153:X153"/>
    <mergeCell ref="W149:X149"/>
    <mergeCell ref="W150:X150"/>
    <mergeCell ref="W110:X110"/>
    <mergeCell ref="B113:X113"/>
    <mergeCell ref="W112:X112"/>
    <mergeCell ref="W138:X138"/>
    <mergeCell ref="W139:X139"/>
    <mergeCell ref="W145:X145"/>
    <mergeCell ref="B141:X141"/>
    <mergeCell ref="W152:X152"/>
    <mergeCell ref="W127:X127"/>
    <mergeCell ref="W151:X151"/>
    <mergeCell ref="W117:X117"/>
    <mergeCell ref="B133:X133"/>
    <mergeCell ref="W128:X128"/>
    <mergeCell ref="A161:A162"/>
    <mergeCell ref="A164:A167"/>
    <mergeCell ref="A138:A140"/>
    <mergeCell ref="A143:A144"/>
    <mergeCell ref="A155:A157"/>
    <mergeCell ref="W154:X154"/>
    <mergeCell ref="B158:X158"/>
    <mergeCell ref="W159:X159"/>
    <mergeCell ref="W161:X161"/>
    <mergeCell ref="W162:X162"/>
    <mergeCell ref="W45:X45"/>
    <mergeCell ref="W48:X48"/>
    <mergeCell ref="B89:B92"/>
    <mergeCell ref="W92:X92"/>
    <mergeCell ref="A61:X61"/>
    <mergeCell ref="W62:X62"/>
    <mergeCell ref="A63:A64"/>
    <mergeCell ref="B63:B64"/>
    <mergeCell ref="W63:X63"/>
    <mergeCell ref="B147:X147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  <ignoredErrors>
    <ignoredError sqref="H126:V126 X1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2022-06-08T07:16:25Z</dcterms:modified>
</cp:coreProperties>
</file>