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filterPrivacy="1" defaultThemeVersion="124226"/>
  <xr:revisionPtr revIDLastSave="0" documentId="13_ncr:1_{A948A082-9583-4B1C-80B9-AA4472914055}" xr6:coauthVersionLast="40" xr6:coauthVersionMax="40" xr10:uidLastSave="{00000000-0000-0000-0000-000000000000}"/>
  <bookViews>
    <workbookView xWindow="0" yWindow="0" windowWidth="24000" windowHeight="9525" xr2:uid="{00000000-000D-0000-FFFF-FFFF00000000}"/>
  </bookViews>
  <sheets>
    <sheet name="отчёт" sheetId="12" r:id="rId1"/>
  </sheets>
  <calcPr calcId="191029"/>
</workbook>
</file>

<file path=xl/calcChain.xml><?xml version="1.0" encoding="utf-8"?>
<calcChain xmlns="http://schemas.openxmlformats.org/spreadsheetml/2006/main">
  <c r="F181" i="12" l="1"/>
  <c r="G137" i="12" l="1"/>
  <c r="E137" i="12"/>
  <c r="D137" i="12"/>
  <c r="E134" i="12"/>
  <c r="E133" i="12" s="1"/>
  <c r="F134" i="12"/>
  <c r="G134" i="12"/>
  <c r="G133" i="12" s="1"/>
  <c r="E135" i="12"/>
  <c r="F135" i="12"/>
  <c r="F133" i="12" s="1"/>
  <c r="G135" i="12"/>
  <c r="D134" i="12"/>
  <c r="D133" i="12" s="1"/>
  <c r="D135" i="12"/>
  <c r="D117" i="12"/>
  <c r="E107" i="12"/>
  <c r="F107" i="12"/>
  <c r="G107" i="12"/>
  <c r="F108" i="12"/>
  <c r="G108" i="12"/>
  <c r="E109" i="12"/>
  <c r="F109" i="12"/>
  <c r="G109" i="12"/>
  <c r="D107" i="12"/>
  <c r="D109" i="12"/>
  <c r="D65" i="12"/>
  <c r="D64" i="12" s="1"/>
  <c r="E66" i="12"/>
  <c r="F66" i="12"/>
  <c r="G66" i="12"/>
  <c r="D66" i="12"/>
  <c r="E67" i="12"/>
  <c r="F67" i="12"/>
  <c r="G67" i="12"/>
  <c r="D67" i="12"/>
  <c r="F103" i="12"/>
  <c r="E84" i="12"/>
  <c r="E108" i="12" s="1"/>
  <c r="F84" i="12"/>
  <c r="G84" i="12"/>
  <c r="E85" i="12"/>
  <c r="F85" i="12"/>
  <c r="G85" i="12"/>
  <c r="E86" i="12"/>
  <c r="F86" i="12"/>
  <c r="G86" i="12"/>
  <c r="D86" i="12"/>
  <c r="D85" i="12"/>
  <c r="D84" i="12"/>
  <c r="E77" i="12"/>
  <c r="F77" i="12"/>
  <c r="G77" i="12"/>
  <c r="D77" i="12"/>
  <c r="E60" i="12"/>
  <c r="F60" i="12"/>
  <c r="G60" i="12"/>
  <c r="D60" i="12"/>
  <c r="E65" i="12"/>
  <c r="E64" i="12" s="1"/>
  <c r="F65" i="12"/>
  <c r="G65" i="12"/>
  <c r="G64" i="12" s="1"/>
  <c r="D52" i="12"/>
  <c r="E52" i="12"/>
  <c r="F52" i="12"/>
  <c r="G52" i="12"/>
  <c r="E53" i="12"/>
  <c r="F53" i="12"/>
  <c r="G53" i="12"/>
  <c r="F54" i="12"/>
  <c r="G54" i="12"/>
  <c r="E175" i="12"/>
  <c r="F175" i="12"/>
  <c r="G175" i="12"/>
  <c r="E176" i="12"/>
  <c r="F176" i="12"/>
  <c r="G176" i="12"/>
  <c r="D175" i="12"/>
  <c r="D171" i="12"/>
  <c r="E153" i="12"/>
  <c r="F153" i="12"/>
  <c r="G153" i="12"/>
  <c r="D153" i="12"/>
  <c r="F64" i="12" l="1"/>
  <c r="G51" i="12"/>
  <c r="F51" i="12"/>
  <c r="E155" i="12"/>
  <c r="F155" i="12"/>
  <c r="G155" i="12"/>
  <c r="D155" i="12"/>
  <c r="E30" i="12"/>
  <c r="F30" i="12"/>
  <c r="G30" i="12"/>
  <c r="D30" i="12"/>
  <c r="G20" i="12"/>
  <c r="F20" i="12"/>
  <c r="E20" i="12"/>
  <c r="D20" i="12"/>
  <c r="G103" i="12" l="1"/>
  <c r="E48" i="12"/>
  <c r="E54" i="12" s="1"/>
  <c r="D48" i="12"/>
  <c r="G19" i="12"/>
  <c r="G25" i="12" s="1"/>
  <c r="F19" i="12"/>
  <c r="F25" i="12" s="1"/>
  <c r="E19" i="12"/>
  <c r="E25" i="12" s="1"/>
  <c r="D19" i="12"/>
  <c r="G17" i="12"/>
  <c r="G24" i="12" s="1"/>
  <c r="G23" i="12" s="1"/>
  <c r="F17" i="12"/>
  <c r="F24" i="12" s="1"/>
  <c r="F23" i="12" s="1"/>
  <c r="E17" i="12"/>
  <c r="E24" i="12" s="1"/>
  <c r="E23" i="12" s="1"/>
  <c r="D17" i="12"/>
  <c r="D24" i="12" s="1"/>
  <c r="E13" i="12"/>
  <c r="E12" i="12" s="1"/>
  <c r="F13" i="12"/>
  <c r="F12" i="12" s="1"/>
  <c r="G13" i="12"/>
  <c r="G12" i="12" s="1"/>
  <c r="D13" i="12"/>
  <c r="E51" i="12" l="1"/>
  <c r="E139" i="12"/>
  <c r="F139" i="12"/>
  <c r="G139" i="12"/>
  <c r="D139" i="12"/>
  <c r="E149" i="12"/>
  <c r="F149" i="12"/>
  <c r="G149" i="12"/>
  <c r="E150" i="12"/>
  <c r="F150" i="12"/>
  <c r="G150" i="12"/>
  <c r="D150" i="12"/>
  <c r="E185" i="12"/>
  <c r="F185" i="12"/>
  <c r="G185" i="12"/>
  <c r="D185" i="12"/>
  <c r="E38" i="12"/>
  <c r="F38" i="12"/>
  <c r="G38" i="12"/>
  <c r="D38" i="12"/>
  <c r="E29" i="12"/>
  <c r="F29" i="12"/>
  <c r="G29" i="12"/>
  <c r="D29" i="12"/>
  <c r="G83" i="12" l="1"/>
  <c r="E83" i="12"/>
  <c r="F83" i="12"/>
  <c r="F148" i="12"/>
  <c r="G148" i="12"/>
  <c r="E148" i="12"/>
  <c r="H155" i="12"/>
  <c r="I155" i="12"/>
  <c r="J155" i="12"/>
  <c r="K155" i="12"/>
  <c r="L155" i="12"/>
  <c r="M155" i="12"/>
  <c r="N155" i="12"/>
  <c r="O155" i="12"/>
  <c r="P155" i="12"/>
  <c r="Q155" i="12"/>
  <c r="R155" i="12"/>
  <c r="S155" i="12"/>
  <c r="T155" i="12"/>
  <c r="U155" i="12"/>
  <c r="V155" i="12"/>
  <c r="F156" i="12"/>
  <c r="G156" i="12"/>
  <c r="H156" i="12"/>
  <c r="I156" i="12"/>
  <c r="J156" i="12"/>
  <c r="K156" i="12"/>
  <c r="L156" i="12"/>
  <c r="M156" i="12"/>
  <c r="N156" i="12"/>
  <c r="O156" i="12"/>
  <c r="P156" i="12"/>
  <c r="Q156" i="12"/>
  <c r="R156" i="12"/>
  <c r="S156" i="12"/>
  <c r="T156" i="12"/>
  <c r="U156" i="12"/>
  <c r="V156" i="12"/>
  <c r="E156" i="12"/>
  <c r="D149" i="12"/>
  <c r="D148" i="12" s="1"/>
  <c r="E127" i="12"/>
  <c r="F127" i="12"/>
  <c r="G127" i="12"/>
  <c r="H127" i="12"/>
  <c r="I127" i="12"/>
  <c r="J127" i="12"/>
  <c r="K127" i="12"/>
  <c r="L127" i="12"/>
  <c r="M127" i="12"/>
  <c r="N127" i="12"/>
  <c r="O127" i="12"/>
  <c r="P127" i="12"/>
  <c r="Q127" i="12"/>
  <c r="R127" i="12"/>
  <c r="S127" i="12"/>
  <c r="T127" i="12"/>
  <c r="U127" i="12"/>
  <c r="V127" i="12"/>
  <c r="E128" i="12"/>
  <c r="F128" i="12"/>
  <c r="G128" i="12"/>
  <c r="H128" i="12"/>
  <c r="H138" i="12" s="1"/>
  <c r="I128" i="12"/>
  <c r="I138" i="12" s="1"/>
  <c r="J128" i="12"/>
  <c r="J138" i="12" s="1"/>
  <c r="K128" i="12"/>
  <c r="K138" i="12" s="1"/>
  <c r="L128" i="12"/>
  <c r="L138" i="12" s="1"/>
  <c r="M128" i="12"/>
  <c r="M138" i="12" s="1"/>
  <c r="N128" i="12"/>
  <c r="N138" i="12" s="1"/>
  <c r="O128" i="12"/>
  <c r="O138" i="12" s="1"/>
  <c r="P128" i="12"/>
  <c r="P138" i="12" s="1"/>
  <c r="Q128" i="12"/>
  <c r="Q138" i="12" s="1"/>
  <c r="R128" i="12"/>
  <c r="R138" i="12" s="1"/>
  <c r="S128" i="12"/>
  <c r="S138" i="12" s="1"/>
  <c r="T128" i="12"/>
  <c r="T138" i="12" s="1"/>
  <c r="U128" i="12"/>
  <c r="U138" i="12" s="1"/>
  <c r="V128" i="12"/>
  <c r="V138" i="12" s="1"/>
  <c r="D128" i="12"/>
  <c r="V154" i="12" l="1"/>
  <c r="T154" i="12"/>
  <c r="R154" i="12"/>
  <c r="P154" i="12"/>
  <c r="N154" i="12"/>
  <c r="L154" i="12"/>
  <c r="J154" i="12"/>
  <c r="H154" i="12"/>
  <c r="F154" i="12"/>
  <c r="U154" i="12"/>
  <c r="S154" i="12"/>
  <c r="Q154" i="12"/>
  <c r="O154" i="12"/>
  <c r="M154" i="12"/>
  <c r="K154" i="12"/>
  <c r="I154" i="12"/>
  <c r="G154" i="12"/>
  <c r="E154" i="12"/>
  <c r="U126" i="12"/>
  <c r="S126" i="12"/>
  <c r="Q126" i="12"/>
  <c r="O126" i="12"/>
  <c r="M126" i="12"/>
  <c r="K126" i="12"/>
  <c r="I126" i="12"/>
  <c r="G126" i="12"/>
  <c r="E126" i="12"/>
  <c r="V126" i="12"/>
  <c r="T126" i="12"/>
  <c r="R126" i="12"/>
  <c r="P126" i="12"/>
  <c r="N126" i="12"/>
  <c r="L126" i="12"/>
  <c r="J126" i="12"/>
  <c r="H126" i="12"/>
  <c r="F126" i="12"/>
  <c r="E119" i="12"/>
  <c r="F119" i="12"/>
  <c r="G119" i="12"/>
  <c r="D119" i="12"/>
  <c r="E118" i="12"/>
  <c r="E138" i="12" s="1"/>
  <c r="F118" i="12"/>
  <c r="F138" i="12" s="1"/>
  <c r="G118" i="12"/>
  <c r="E103" i="12"/>
  <c r="E104" i="12"/>
  <c r="F104" i="12"/>
  <c r="G104" i="12"/>
  <c r="D104" i="12"/>
  <c r="D103" i="12"/>
  <c r="H85" i="12"/>
  <c r="I85" i="12"/>
  <c r="J85" i="12"/>
  <c r="K85" i="12"/>
  <c r="L85" i="12"/>
  <c r="M85" i="12"/>
  <c r="N85" i="12"/>
  <c r="O85" i="12"/>
  <c r="P85" i="12"/>
  <c r="Q85" i="12"/>
  <c r="R85" i="12"/>
  <c r="S85" i="12"/>
  <c r="T85" i="12"/>
  <c r="U85" i="12"/>
  <c r="V85" i="12"/>
  <c r="H86" i="12"/>
  <c r="I86" i="12"/>
  <c r="J86" i="12"/>
  <c r="K86" i="12"/>
  <c r="L86" i="12"/>
  <c r="M86" i="12"/>
  <c r="N86" i="12"/>
  <c r="O86" i="12"/>
  <c r="P86" i="12"/>
  <c r="Q86" i="12"/>
  <c r="R86" i="12"/>
  <c r="S86" i="12"/>
  <c r="T86" i="12"/>
  <c r="U86" i="12"/>
  <c r="V86" i="12"/>
  <c r="D83" i="12"/>
  <c r="F137" i="12" l="1"/>
  <c r="F117" i="12"/>
  <c r="F102" i="12"/>
  <c r="G117" i="12"/>
  <c r="G138" i="12"/>
  <c r="E117" i="12"/>
  <c r="G102" i="12"/>
  <c r="E102" i="12"/>
  <c r="D53" i="12"/>
  <c r="D108" i="12" l="1"/>
  <c r="D184" i="12" s="1"/>
  <c r="G184" i="12"/>
  <c r="E184" i="12"/>
  <c r="F184" i="12"/>
  <c r="G180" i="12"/>
  <c r="G179" i="12" s="1"/>
  <c r="F180" i="12"/>
  <c r="E180" i="12"/>
  <c r="E179" i="12" s="1"/>
  <c r="D180" i="12"/>
  <c r="D179" i="12" s="1"/>
  <c r="V179" i="12"/>
  <c r="U179" i="12"/>
  <c r="T179" i="12"/>
  <c r="S179" i="12"/>
  <c r="R179" i="12"/>
  <c r="Q179" i="12"/>
  <c r="P179" i="12"/>
  <c r="O179" i="12"/>
  <c r="N179" i="12"/>
  <c r="M179" i="12"/>
  <c r="L179" i="12"/>
  <c r="K179" i="12"/>
  <c r="J179" i="12"/>
  <c r="I179" i="12"/>
  <c r="H179" i="12"/>
  <c r="F179" i="12"/>
  <c r="D156" i="12"/>
  <c r="E136" i="12"/>
  <c r="F136" i="12"/>
  <c r="G136" i="12"/>
  <c r="H106" i="12"/>
  <c r="I106" i="12"/>
  <c r="J106" i="12"/>
  <c r="K106" i="12"/>
  <c r="L106" i="12"/>
  <c r="M106" i="12"/>
  <c r="N106" i="12"/>
  <c r="O106" i="12"/>
  <c r="P106" i="12"/>
  <c r="Q106" i="12"/>
  <c r="R106" i="12"/>
  <c r="S106" i="12"/>
  <c r="T106" i="12"/>
  <c r="U106" i="12"/>
  <c r="V106" i="12"/>
  <c r="E71" i="12"/>
  <c r="E106" i="12" s="1"/>
  <c r="F71" i="12"/>
  <c r="F106" i="12" s="1"/>
  <c r="G71" i="12"/>
  <c r="G106" i="12" s="1"/>
  <c r="D71" i="12"/>
  <c r="D106" i="12" s="1"/>
  <c r="G70" i="12"/>
  <c r="F70" i="12"/>
  <c r="E70" i="12"/>
  <c r="D70" i="12"/>
  <c r="F105" i="12" l="1"/>
  <c r="G105" i="12"/>
  <c r="E105" i="12"/>
  <c r="D118" i="12" l="1"/>
  <c r="D138" i="12" l="1"/>
  <c r="D176" i="12"/>
  <c r="E164" i="12"/>
  <c r="E163" i="12" s="1"/>
  <c r="F164" i="12"/>
  <c r="F163" i="12" s="1"/>
  <c r="G164" i="12"/>
  <c r="G163" i="12" s="1"/>
  <c r="D164" i="12"/>
  <c r="D163" i="12" s="1"/>
  <c r="E160" i="12"/>
  <c r="F160" i="12"/>
  <c r="G160" i="12"/>
  <c r="D160" i="12"/>
  <c r="H133" i="12"/>
  <c r="I133" i="12"/>
  <c r="J133" i="12"/>
  <c r="K133" i="12"/>
  <c r="L133" i="12"/>
  <c r="M133" i="12"/>
  <c r="N133" i="12"/>
  <c r="O133" i="12"/>
  <c r="P133" i="12"/>
  <c r="Q133" i="12"/>
  <c r="R133" i="12"/>
  <c r="S133" i="12"/>
  <c r="T133" i="12"/>
  <c r="U133" i="12"/>
  <c r="V133" i="12"/>
  <c r="D127" i="12"/>
  <c r="V107" i="12"/>
  <c r="V183" i="12" s="1"/>
  <c r="U107" i="12"/>
  <c r="U183" i="12" s="1"/>
  <c r="T107" i="12"/>
  <c r="T183" i="12" s="1"/>
  <c r="S107" i="12"/>
  <c r="S183" i="12" s="1"/>
  <c r="R107" i="12"/>
  <c r="R183" i="12" s="1"/>
  <c r="Q107" i="12"/>
  <c r="Q183" i="12" s="1"/>
  <c r="P107" i="12"/>
  <c r="P183" i="12" s="1"/>
  <c r="O107" i="12"/>
  <c r="O183" i="12" s="1"/>
  <c r="N107" i="12"/>
  <c r="N183" i="12" s="1"/>
  <c r="M107" i="12"/>
  <c r="M183" i="12" s="1"/>
  <c r="L107" i="12"/>
  <c r="L183" i="12" s="1"/>
  <c r="K107" i="12"/>
  <c r="K183" i="12" s="1"/>
  <c r="J107" i="12"/>
  <c r="J183" i="12" s="1"/>
  <c r="I107" i="12"/>
  <c r="I183" i="12" s="1"/>
  <c r="H107" i="12"/>
  <c r="H183" i="12" s="1"/>
  <c r="D54" i="12"/>
  <c r="E37" i="12"/>
  <c r="F37" i="12"/>
  <c r="G37" i="12"/>
  <c r="D37" i="12"/>
  <c r="E33" i="12"/>
  <c r="E183" i="12" s="1"/>
  <c r="F33" i="12"/>
  <c r="F183" i="12" s="1"/>
  <c r="G33" i="12"/>
  <c r="G183" i="12" s="1"/>
  <c r="D25" i="12"/>
  <c r="D33" i="12" s="1"/>
  <c r="D12" i="12"/>
  <c r="D126" i="12" l="1"/>
  <c r="D136" i="12"/>
  <c r="D51" i="12"/>
  <c r="D174" i="12"/>
  <c r="F174" i="12"/>
  <c r="G174" i="12"/>
  <c r="E174" i="12"/>
  <c r="D102" i="12"/>
  <c r="G32" i="12"/>
  <c r="G182" i="12" s="1"/>
  <c r="G181" i="12" s="1"/>
  <c r="E32" i="12"/>
  <c r="E182" i="12" s="1"/>
  <c r="E181" i="12" s="1"/>
  <c r="D32" i="12"/>
  <c r="F32" i="12"/>
  <c r="F182" i="12" s="1"/>
  <c r="D183" i="12" l="1"/>
  <c r="D105" i="12"/>
  <c r="D182" i="12"/>
  <c r="D181" i="12" s="1"/>
  <c r="H119" i="12"/>
  <c r="H137" i="12" s="1"/>
  <c r="H136" i="12" s="1"/>
  <c r="I119" i="12"/>
  <c r="I137" i="12" s="1"/>
  <c r="I136" i="12" s="1"/>
  <c r="J119" i="12"/>
  <c r="J137" i="12" s="1"/>
  <c r="J136" i="12" s="1"/>
  <c r="K119" i="12"/>
  <c r="K137" i="12" s="1"/>
  <c r="K136" i="12" s="1"/>
  <c r="L119" i="12"/>
  <c r="L137" i="12" s="1"/>
  <c r="L136" i="12" s="1"/>
  <c r="M119" i="12"/>
  <c r="M137" i="12" s="1"/>
  <c r="M136" i="12" s="1"/>
  <c r="N119" i="12"/>
  <c r="N137" i="12" s="1"/>
  <c r="N136" i="12" s="1"/>
  <c r="O119" i="12"/>
  <c r="O137" i="12" s="1"/>
  <c r="O136" i="12" s="1"/>
  <c r="P119" i="12"/>
  <c r="P137" i="12" s="1"/>
  <c r="P136" i="12" s="1"/>
  <c r="Q119" i="12"/>
  <c r="Q137" i="12" s="1"/>
  <c r="Q136" i="12" s="1"/>
  <c r="R119" i="12"/>
  <c r="R137" i="12" s="1"/>
  <c r="R136" i="12" s="1"/>
  <c r="S119" i="12"/>
  <c r="S137" i="12" s="1"/>
  <c r="S136" i="12" s="1"/>
  <c r="T119" i="12"/>
  <c r="T137" i="12" s="1"/>
  <c r="T136" i="12" s="1"/>
  <c r="U119" i="12"/>
  <c r="U137" i="12" s="1"/>
  <c r="U136" i="12" s="1"/>
  <c r="V119" i="12"/>
  <c r="V137" i="12" s="1"/>
  <c r="V136" i="12" s="1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T165" i="12"/>
  <c r="U165" i="12"/>
  <c r="V165" i="12"/>
  <c r="E166" i="12"/>
  <c r="F166" i="12"/>
  <c r="G166" i="12"/>
  <c r="H166" i="12"/>
  <c r="I166" i="12"/>
  <c r="J166" i="12"/>
  <c r="K166" i="12"/>
  <c r="L166" i="12"/>
  <c r="M166" i="12"/>
  <c r="N166" i="12"/>
  <c r="O166" i="12"/>
  <c r="P166" i="12"/>
  <c r="Q166" i="12"/>
  <c r="R166" i="12"/>
  <c r="S166" i="12"/>
  <c r="T166" i="12"/>
  <c r="U166" i="12"/>
  <c r="V166" i="12"/>
  <c r="D166" i="12"/>
  <c r="H149" i="12" l="1"/>
  <c r="I149" i="12"/>
  <c r="J149" i="12"/>
  <c r="K149" i="12"/>
  <c r="L149" i="12"/>
  <c r="M149" i="12"/>
  <c r="N149" i="12"/>
  <c r="O149" i="12"/>
  <c r="P149" i="12"/>
  <c r="Q149" i="12"/>
  <c r="R149" i="12"/>
  <c r="S149" i="12"/>
  <c r="T149" i="12"/>
  <c r="U149" i="12"/>
  <c r="V149" i="12"/>
  <c r="U182" i="12" l="1"/>
  <c r="U181" i="12" s="1"/>
  <c r="U148" i="12"/>
  <c r="S182" i="12"/>
  <c r="S181" i="12" s="1"/>
  <c r="S148" i="12"/>
  <c r="Q182" i="12"/>
  <c r="Q181" i="12" s="1"/>
  <c r="Q148" i="12"/>
  <c r="O182" i="12"/>
  <c r="O181" i="12" s="1"/>
  <c r="O148" i="12"/>
  <c r="M182" i="12"/>
  <c r="M181" i="12" s="1"/>
  <c r="M148" i="12"/>
  <c r="K182" i="12"/>
  <c r="K181" i="12" s="1"/>
  <c r="K148" i="12"/>
  <c r="I182" i="12"/>
  <c r="I181" i="12" s="1"/>
  <c r="I148" i="12"/>
  <c r="V182" i="12"/>
  <c r="V181" i="12" s="1"/>
  <c r="V148" i="12"/>
  <c r="T182" i="12"/>
  <c r="T181" i="12" s="1"/>
  <c r="T148" i="12"/>
  <c r="R182" i="12"/>
  <c r="R181" i="12" s="1"/>
  <c r="R148" i="12"/>
  <c r="P182" i="12"/>
  <c r="P181" i="12" s="1"/>
  <c r="P148" i="12"/>
  <c r="N182" i="12"/>
  <c r="N181" i="12" s="1"/>
  <c r="N148" i="12"/>
  <c r="L182" i="12"/>
  <c r="L181" i="12" s="1"/>
  <c r="L148" i="12"/>
  <c r="J182" i="12"/>
  <c r="J181" i="12" s="1"/>
  <c r="J148" i="12"/>
  <c r="H182" i="12"/>
  <c r="H181" i="12" s="1"/>
  <c r="H148" i="12"/>
  <c r="D154" i="12"/>
  <c r="F31" i="12" l="1"/>
  <c r="G31" i="12"/>
  <c r="E31" i="12"/>
  <c r="H159" i="12" l="1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V159" i="12"/>
  <c r="E159" i="12"/>
  <c r="F159" i="12"/>
  <c r="G159" i="12"/>
  <c r="D159" i="12"/>
  <c r="D23" i="12" l="1"/>
  <c r="H13" i="12"/>
  <c r="H24" i="12" s="1"/>
  <c r="I13" i="12"/>
  <c r="I24" i="12" s="1"/>
  <c r="J13" i="12"/>
  <c r="J24" i="12" s="1"/>
  <c r="K13" i="12"/>
  <c r="K24" i="12" s="1"/>
  <c r="L13" i="12"/>
  <c r="L24" i="12" s="1"/>
  <c r="M13" i="12"/>
  <c r="M24" i="12" s="1"/>
  <c r="N13" i="12"/>
  <c r="N24" i="12" s="1"/>
  <c r="O13" i="12"/>
  <c r="O24" i="12" s="1"/>
  <c r="P13" i="12"/>
  <c r="P24" i="12" s="1"/>
  <c r="Q13" i="12"/>
  <c r="Q24" i="12" s="1"/>
  <c r="R13" i="12"/>
  <c r="R24" i="12" s="1"/>
  <c r="S13" i="12"/>
  <c r="S24" i="12" s="1"/>
  <c r="T13" i="12"/>
  <c r="T24" i="12" s="1"/>
  <c r="U13" i="12"/>
  <c r="U24" i="12" s="1"/>
  <c r="V13" i="12"/>
  <c r="V24" i="12" s="1"/>
  <c r="D31" i="12" l="1"/>
</calcChain>
</file>

<file path=xl/sharedStrings.xml><?xml version="1.0" encoding="utf-8"?>
<sst xmlns="http://schemas.openxmlformats.org/spreadsheetml/2006/main" count="470" uniqueCount="218">
  <si>
    <t>Источник финансирования</t>
  </si>
  <si>
    <t>№ п/п</t>
  </si>
  <si>
    <t xml:space="preserve">о реализации  муниципальных программ, </t>
  </si>
  <si>
    <t>Отчёт</t>
  </si>
  <si>
    <t>Мероприятия*</t>
  </si>
  <si>
    <t xml:space="preserve">Утвержденный объем финансирования </t>
  </si>
  <si>
    <t>Лимиты</t>
  </si>
  <si>
    <t>Исполнено</t>
  </si>
  <si>
    <t>произведённые кассовые расходы</t>
  </si>
  <si>
    <t xml:space="preserve">фактическое финансирование  </t>
  </si>
  <si>
    <t>Развитие информационной системы управления муниципальными финансами</t>
  </si>
  <si>
    <t>Всего по программе</t>
  </si>
  <si>
    <t>бюджет Мурманской области</t>
  </si>
  <si>
    <t>Всего, в т.ч.</t>
  </si>
  <si>
    <t>Всего по подпрограмме</t>
  </si>
  <si>
    <t>тыс. руб.</t>
  </si>
  <si>
    <t>Комплекс мероприятий, направленных на развитие массового спорта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</si>
  <si>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</si>
  <si>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Всего по муниципальным программам</t>
  </si>
  <si>
    <r>
      <t xml:space="preserve">Оценка выполнения </t>
    </r>
    <r>
      <rPr>
        <sz val="11.5"/>
        <color theme="1"/>
        <rFont val="Times New Roman"/>
        <family val="1"/>
        <charset val="204"/>
      </rPr>
      <t>(краткое описание исполнения программы; либо причины неисполнения)</t>
    </r>
  </si>
  <si>
    <t xml:space="preserve">Исполнено на 0,0%. </t>
  </si>
  <si>
    <t>Исполнено на 0,0%</t>
  </si>
  <si>
    <t>Расходы на выплаты спортсменам, судьям, привлекаемым для участия в физкультурно-спортивных мероприятиях</t>
  </si>
  <si>
    <t>Всего:</t>
  </si>
  <si>
    <t>Муниципальная программа "Развитие и повышение качества человеческого потенциала" на 2020-2022 годы</t>
  </si>
  <si>
    <t>Подпрограмма 1 "Физическая культура и спорт города Кола"</t>
  </si>
  <si>
    <t>бюджет г. Кола</t>
  </si>
  <si>
    <t>Подпрограмма 2 "Культура города Кола"</t>
  </si>
  <si>
    <t xml:space="preserve">Обеспечение деятельности городской библиотеки </t>
  </si>
  <si>
    <t xml:space="preserve"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</t>
  </si>
  <si>
    <t>Расходы бюджета города Колы на софинансирование расходов, направляемых на оплату труда и начисления на выплаты по оплате труда работникам муниципальных учреждений</t>
  </si>
  <si>
    <t>Обеспечение деятельности МБУК "Музей истории города Колы"</t>
  </si>
  <si>
    <t>бюджет  Мурманской области</t>
  </si>
  <si>
    <t>Подпрограмма 3 "Развитие потенциала молодёжи города Колы"</t>
  </si>
  <si>
    <t>Муниципальная программа "Экологическая безопасность города Колы"</t>
  </si>
  <si>
    <t>Ликвидация несанкционированных свалок на территории  муниципального образования городское поселение Кола</t>
  </si>
  <si>
    <t xml:space="preserve">Санитарное содержание и ремонт городских объектов </t>
  </si>
  <si>
    <t>Содержание мест захоронения, организация ритуальных услуг</t>
  </si>
  <si>
    <t>Мероприятия по озеленению территории города</t>
  </si>
  <si>
    <t>Расходы на уличное освещение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</si>
  <si>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</si>
  <si>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Содержание, ремонт, восстановление технико-эксплуатационных качеств элементов обустройства дорог</t>
  </si>
  <si>
    <t>Обеспечение безопасности движения  на автомобильных дорогах общего пользования местного значения</t>
  </si>
  <si>
    <t>Обслуживание и ремонт светофорных объектов</t>
  </si>
  <si>
    <t>Региональный проект "Дорожная сеть"</t>
  </si>
  <si>
    <t xml:space="preserve">Расходы бюджета города Колы на финансовое обеспечение дорожной деятельности в рамках реализации национального проекта "Безопасные и качественные автомобильные дороги" 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</si>
  <si>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</si>
  <si>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 xml:space="preserve">Подпрограмма 4 "Формирование современной городской среды" </t>
  </si>
  <si>
    <t>Благоустройство дворовых территорий</t>
  </si>
  <si>
    <t>Региональный проект "Формирование комфортной городской среды"</t>
  </si>
  <si>
    <t>Расходы бюджета города Колы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</si>
  <si>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Фё</t>
  </si>
  <si>
    <t>+</t>
  </si>
  <si>
    <t xml:space="preserve"> </t>
  </si>
  <si>
    <t xml:space="preserve">Подпрограмма 5 "Содержание и ремонт многоквартирных домов в городе Кола" </t>
  </si>
  <si>
    <t>Оплата взносов за капитальный ремонт муниципального жилищного фонда</t>
  </si>
  <si>
    <t>Субсидия юридическим лицам и индивидуальным предпринимателям, осуществляющим деятельность по управлению многоквартирными домами или привлекаемым к выполнению работ в рамках задач по управлению многоквартирными домами, в целях поддержки местных инициатив, на территории городского поселения Кола Кольского района</t>
  </si>
  <si>
    <t>Субсидия 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</si>
  <si>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Расходы бюджета г. Колы на оплату взносов на капитальный ремонт за муниципальный жилой фонд </t>
  </si>
  <si>
    <t>Муниципальная программа "Обеспечение эффективного функционирования городского хозяйства" на 2020-2023 годы</t>
  </si>
  <si>
    <t xml:space="preserve">Подпрограмма 1 "Комплексное развитие систем коммунальной инфраструктуры города Кола" </t>
  </si>
  <si>
    <t>Внесение изменений в схемы теплоснабжения, водоснабжения и водоотведения</t>
  </si>
  <si>
    <t>Развитие системы обращения с коммунальными отходами</t>
  </si>
  <si>
    <t>Подпрограмма 2 "Подготовка объектов и систем жизнеобеспечения к работе в отопительный период на территории города Кола"</t>
  </si>
  <si>
    <t>Разработка проектной и проектно-сметной документации, экспертиза проектной и проектно-сметной документации объектов коммунальной инфраструктуры</t>
  </si>
  <si>
    <t>Содержание модульных электрических тепловых пунктов и наружных сетей</t>
  </si>
  <si>
    <t>Расходы на возмещение тепловых потерь, возникающих в тепловых сетях, находящихся в муниципальной собственности, в связи с организацией теплоснабжения и горячего водоснабжения населения</t>
  </si>
  <si>
    <t>Подпрограмма 3 "Управление городским хозяйством"</t>
  </si>
  <si>
    <t xml:space="preserve">Расходы на содержание муниципального учреждения </t>
  </si>
  <si>
    <t>Оценка недвижимости, признание прав и регулирование отношений по муниципальной собственности</t>
  </si>
  <si>
    <t>Оплата жилищно-коммунальных услуг за пустующий муниципальный жилищный фонд и нежилые помещения</t>
  </si>
  <si>
    <t>Содержание и ремонт объектов муниципальной собственности</t>
  </si>
  <si>
    <t xml:space="preserve">Реализации мероприятий по обеспечению жильем молодых семей </t>
  </si>
  <si>
    <t>Муниципальная программа "Управление земельными ресурсами города Кола" на 2020-2025 гг.</t>
  </si>
  <si>
    <t>Проведение землеустроительных работ</t>
  </si>
  <si>
    <t>Муниципальная программа "Муниципальное управление города Кола" на 2020-2022 годы</t>
  </si>
  <si>
    <t>Выплаты пенсии за выслугу лет лицам, замещавшим должности муниципальной службы в муниципальном образовании городское поселение Кола</t>
  </si>
  <si>
    <t>Расходы на обеспечение деятельности муниципальных учреждений на выполнение муниципальных функций (материально-техническое обеспечение)</t>
  </si>
  <si>
    <t>Расходы на публикацию муниципальных правовых актов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</si>
  <si>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</si>
  <si>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</si>
  <si>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Расходы бюджета города Колы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</si>
  <si>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действующих в муниципальном образовании г. Кола </t>
  </si>
  <si>
    <t>Мероприятия по капитальному и текущему ремонту объектов культуры</t>
  </si>
  <si>
    <t>Выполнение работ  по оценке технического состояния ровности асфальтобетонного покрытия после проведения ремонтных работ</t>
  </si>
  <si>
    <t>Расходы бюджета города Колы на подготовку к отопительному периоду</t>
  </si>
  <si>
    <t>Всего</t>
  </si>
  <si>
    <t>Расходы на выплату по оплате труда несовершеннолетним гражданам в возрасте от 14 до 18 лет в летний период и свободное от основной учёбы время</t>
  </si>
  <si>
    <t xml:space="preserve">Подпрограмма 2 "Содержание и ремонт улично-дрожной сети города Кола" </t>
  </si>
  <si>
    <t>Методическое обеспечение мероприятий (разработка, изготовление, размещение наглядной агитации по профилактике здорового образа жизни)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</si>
  <si>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выполнение работ по замене наружного освещения)</t>
  </si>
  <si>
    <t>бюджет Кольского района</t>
  </si>
  <si>
    <t xml:space="preserve">Субсидия управляющим организациям, которым предоставлена лицензия на осуществление деятельности по управлению многоквартирными домами и товариществам собственников жилья на обеспечение затрат на проведение аварийных работ капитального ремонта общего имущества многоквартирных домов, расположенных на территории городского поселения Кола Кольского района  </t>
  </si>
  <si>
    <t xml:space="preserve">Подпрограмма 3 "Обеспечение доступной среды для инвалидов на территории города Кола" </t>
  </si>
  <si>
    <t>Реализация мероприятий по обеспечению доступности городских объектов для инвалидов</t>
  </si>
  <si>
    <t>Устройство контейнерных площадок</t>
  </si>
  <si>
    <t>Текущий ремонт муниципального жилищного фонда</t>
  </si>
  <si>
    <t>Комплекс мероприятий, направленных на повышение уровня противпожарной безопасности</t>
  </si>
  <si>
    <t>Проведение городских праздничных и культурно-досуговых мероприятий</t>
  </si>
  <si>
    <t>Предоставление субсидий социально ориентированным некоммерческим организациям в целях организации и проведения массовых мероприятий с жителями города Колы</t>
  </si>
  <si>
    <t>Создание и эксплуатация единой автоматизированной системы для обеспечения схранности объектов благоустройства г.п. Кола</t>
  </si>
  <si>
    <t>Обустройство парковочных мест на территории города Колы</t>
  </si>
  <si>
    <t>Выявление, эвакуация, хранение брошенных и (или) разукомплектованных транспортных средств на территории городского поселения Кола</t>
  </si>
  <si>
    <t>Снос ветхих, аварийных зданий и сооружений, незаконных построек</t>
  </si>
  <si>
    <t>Расходы на благоустройство территории общего пользования "Общественно-досуговая зона по улице Поморской в городе Коле"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</si>
  <si>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</si>
  <si>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Субсидии 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</si>
  <si>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Исполнено на 100%</t>
  </si>
  <si>
    <t>Аварийные работы общего имущества</t>
  </si>
  <si>
    <t>Субсидия из областного бюджета местным бюджетам на реализацию проектов по поддержке местных инициатив (Проект 1 "Ремонт входных групп и подъездов дома № 8 по улице Кривошеева)</t>
  </si>
  <si>
    <t>Субсидия из областного бюджета местным бюджетам на реализацию проектов по поддержке местных инициатив (Проект 2 "Ремонт входных групп и подъездов дома № 2 по проспекту Островский")</t>
  </si>
  <si>
    <t>Субсидия из областного бюджета местным бюджетам на реализацию проектов по поддержке местных инициатив (Проект 3 "Ремонт входных групп и подъездов дома № 38 по проспекту Защитников Заполярья")</t>
  </si>
  <si>
    <t>Субсидия из областного бюджета местным бюджетам на реализацию проектов по поддержке местных инициатив (Проект 4 "Ремонт входных групп и подъездов дома № 9 по проспекту Миронова")</t>
  </si>
  <si>
    <t xml:space="preserve">Расходы бюджета города Колы на реализацию проектов по поддержке местных инициатив (Проект 1 "Ремонт входных групп и подъездов дома № 8 по улице Кривошеева") </t>
  </si>
  <si>
    <t>Исполнено на 99,8%</t>
  </si>
  <si>
    <t xml:space="preserve">Расходы бюджета города Колы на реализацию проектов по поддержке местных инициатив (Проект 2 "Ремонт входных групп и подъездов дома № 2 по проспекту Островский") </t>
  </si>
  <si>
    <t>Исполнено на 100,0%</t>
  </si>
  <si>
    <t xml:space="preserve">Расходы бюджета города Колы на реализацию проектов по поддержке местных инициатив (Проект 3 "Ремонт входных групп и подъездов дома № 38 по проспекту Защитников Заполярья") </t>
  </si>
  <si>
    <t xml:space="preserve">Расходы бюджета города Колы на реализацию проектов по поддержке местных инициатив (Проект 4 "Ремонт входных групп и подъездов дома № 9 по проспекту Миронова") </t>
  </si>
  <si>
    <t>Субсидии на планировку территории, формирование (образование) земельных участков, предоставленных на безвозмездной основе многодетным семьям, и обеспечение их объектами коммунальной и дорожной инфраструктуры</t>
  </si>
  <si>
    <t xml:space="preserve">Исполнено на 100%. </t>
  </si>
  <si>
    <t>Расходы бюджета города Колы на планировку территорий, формирование (образование) земельных участков, предоставленных на безвозмездной основе многодетным семьям, и обеспечение их объектами коммунальной и дорожной инфраструктуры</t>
  </si>
  <si>
    <t>Субсидия из областного бюджета бюджетам муниципальных образваний на подготовку к отопительному периоду</t>
  </si>
  <si>
    <t xml:space="preserve">Приобретение жилья на вторичном рынке на территории муниципального образования городское поселение Кола Кольского района </t>
  </si>
  <si>
    <t>Капитальный ремонт муниципального жилищного фонда (жилых домов, квартир, комнат, нежилых помещений)</t>
  </si>
  <si>
    <t>Исполнено на 99,9%</t>
  </si>
  <si>
    <t>Исполнено на 83,7%</t>
  </si>
  <si>
    <t>федеральный бюджет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</si>
  <si>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благоустройство общественных территрий города Колы)</t>
  </si>
  <si>
    <t>Исполнено на 97,1%</t>
  </si>
  <si>
    <t>Иные межбюджетные трансферты из бюджета Кольского района на фрмирование благоприятных условий для выполнения полномочий органов местного самоуправления по решению вопросов местного значения (расходы на повышение оплаты труда)</t>
  </si>
  <si>
    <t xml:space="preserve">за 4 квартал 2021 года </t>
  </si>
  <si>
    <t xml:space="preserve">Исполнено на 98,6%. </t>
  </si>
  <si>
    <t xml:space="preserve">Исполнено на 90,1%. </t>
  </si>
  <si>
    <t>Исполнено на 97,6%</t>
  </si>
  <si>
    <t>Исполнено на 97,3%</t>
  </si>
  <si>
    <t>Исполнено на 97,7%</t>
  </si>
  <si>
    <t>Исполнено на 97,4%</t>
  </si>
  <si>
    <t>Исполнено на 94,1%</t>
  </si>
  <si>
    <t>Исполнено на 95,2%</t>
  </si>
  <si>
    <t>Исполнено на 95,5%</t>
  </si>
  <si>
    <t>Исполнено на 99,4%</t>
  </si>
  <si>
    <t>Исполнено на 95,3%</t>
  </si>
  <si>
    <t>Исполнено на 96,1%</t>
  </si>
  <si>
    <t>Исполнено на 99,1%</t>
  </si>
  <si>
    <t>Исполнено на 95,9%</t>
  </si>
  <si>
    <t>Исполнено на 67,3%</t>
  </si>
  <si>
    <t>Муниципальная программа "Обеспечение комфортных условий проживания населения города Колы" на 2020-2024 годы</t>
  </si>
  <si>
    <t>Иные межбюджетные трансферты из бюджета Кольского района на реализацию регионального проекта формирование комфортной городской среды</t>
  </si>
  <si>
    <t>Исполнено на 83,3%</t>
  </si>
  <si>
    <t>Исполнено на 97,9%</t>
  </si>
  <si>
    <t>Исполнено на 99,7%</t>
  </si>
  <si>
    <t>Исполнено на 87,8%</t>
  </si>
  <si>
    <t>Исполнено на 95,7%</t>
  </si>
  <si>
    <t>Исполнено на 96,7%</t>
  </si>
  <si>
    <t>Исполнено на 89,3%</t>
  </si>
  <si>
    <t>Исполнено на 96,0%</t>
  </si>
  <si>
    <t>Исполнено на 61,8%</t>
  </si>
  <si>
    <t>Исполнено на 95,6%</t>
  </si>
  <si>
    <t>Иные межбюджетные трансферты на формирование благоприятных условий для выполнения полномочий органов местного самоуправления по решению вопросов местного значения (расходы на выполнение работ по ликвидации несанкционированных свалок в городе Кола)</t>
  </si>
  <si>
    <t xml:space="preserve">Муниципальная программа  "Управление муниципальным имуществом города Кола"на 2020-2025 гг., </t>
  </si>
  <si>
    <t>450,0</t>
  </si>
  <si>
    <t>450,</t>
  </si>
  <si>
    <t>1431,0</t>
  </si>
  <si>
    <t>1416,2</t>
  </si>
  <si>
    <t>1337,2</t>
  </si>
  <si>
    <t>276,0</t>
  </si>
  <si>
    <t>272,0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</si>
  <si>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капитальный ремонт)</t>
  </si>
  <si>
    <t>Исполнено на 93,4%</t>
  </si>
  <si>
    <t>Исполнено на 98,6%</t>
  </si>
  <si>
    <t>Исполнено на 91,4%</t>
  </si>
  <si>
    <t>Исполнено на 96,4%</t>
  </si>
  <si>
    <t>Исполнено на 3,3%</t>
  </si>
  <si>
    <t>Исполнено на 66,8%</t>
  </si>
  <si>
    <t>Исполнено на 94,6%</t>
  </si>
  <si>
    <t>Расходы на реализацию мероприятий по обеспечению жильем молодых семей</t>
  </si>
  <si>
    <t>Муниципальная программа "Обеспечение жильём молодых семей города Кола" на 2020 - 2024 годы</t>
  </si>
  <si>
    <t>Исполнено на 70%</t>
  </si>
  <si>
    <t xml:space="preserve"> Исполнено на 70%. </t>
  </si>
  <si>
    <t>Муниципальная программа "Управление муниципальными финансами города Кола" на 2020-2025 годы</t>
  </si>
  <si>
    <t xml:space="preserve">Исполнено на 89,8%. </t>
  </si>
  <si>
    <t xml:space="preserve">Исполнено на 91,2%. </t>
  </si>
  <si>
    <t xml:space="preserve">Исполнено на 34,6%. </t>
  </si>
  <si>
    <t xml:space="preserve">Исполнено на 88,1%. </t>
  </si>
  <si>
    <t>Исполнено на 88,1%</t>
  </si>
  <si>
    <t xml:space="preserve">Исполнено на 88,0%. </t>
  </si>
  <si>
    <t xml:space="preserve"> Исполнено на 66,7%. </t>
  </si>
  <si>
    <t>Исполнено на 66,7%</t>
  </si>
  <si>
    <t>Муниципальная программа "Обеспечение первичных мер пожарной безопасности на территории муниципального образования городское поселение город Кола Кольского муниципального района Мурманской области»
на 2021-2023 годы</t>
  </si>
  <si>
    <t xml:space="preserve">Подпрограмма 1 "Комплексное благоустройство города" </t>
  </si>
  <si>
    <t>Исполнено на 86,1%</t>
  </si>
  <si>
    <t>Исполнено на 70,3%</t>
  </si>
  <si>
    <t xml:space="preserve">Исполнено на 38,7% </t>
  </si>
  <si>
    <t xml:space="preserve">Исполнено на 93,3% </t>
  </si>
  <si>
    <t>Иные межбюджетные трансферты бюджетам муниципальных образований на финансовое обеспечение дорожной деятельности в рамках реализации национального проекта "Безопасные и качественные автомобильные дороги" за счет средств дорожного фонда</t>
  </si>
  <si>
    <t>Исполнено на 79,0%</t>
  </si>
  <si>
    <t xml:space="preserve">                                                                                                                                         </t>
  </si>
  <si>
    <t>Исполнено на 9,8%</t>
  </si>
  <si>
    <t>Исполнено на 78,5%</t>
  </si>
  <si>
    <t>Исполнено на 84,0%</t>
  </si>
  <si>
    <t>Исполнено на 66,4%</t>
  </si>
  <si>
    <t>Исполнено на 91,5%</t>
  </si>
  <si>
    <t>Исполнено на 90,4%</t>
  </si>
  <si>
    <t>Исполнено на 91,8%</t>
  </si>
  <si>
    <t>Исполнено на 86,0%</t>
  </si>
  <si>
    <t xml:space="preserve">Исполнено на 96,3%. </t>
  </si>
  <si>
    <t xml:space="preserve">Исполнено на 84,4%. </t>
  </si>
  <si>
    <t xml:space="preserve">Исполнено на 100,0%. </t>
  </si>
  <si>
    <t xml:space="preserve">Исполнено на 99,1%. </t>
  </si>
  <si>
    <t xml:space="preserve">Исполнено на 99,9%. </t>
  </si>
  <si>
    <t xml:space="preserve">Исполнено на 94,2%. </t>
  </si>
  <si>
    <t xml:space="preserve">Исполнено на 97,3%. </t>
  </si>
  <si>
    <t xml:space="preserve">Исполнено на 95,7%. </t>
  </si>
  <si>
    <t>Исполнено на 99,3%</t>
  </si>
  <si>
    <t>Исполнено на 91,6%</t>
  </si>
  <si>
    <t>Исполнено на 91,1%</t>
  </si>
  <si>
    <t>Исполнено на 78,2%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</si>
</sst>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165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3" fillId="2" borderId="1" xfId="0" applyFont="1" applyFill="1" applyBorder="1"/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/>
    <xf numFmtId="0" fontId="4" fillId="2" borderId="1" xfId="0" applyFont="1" applyFill="1" applyBorder="1"/>
    <xf numFmtId="0" fontId="5" fillId="2" borderId="1" xfId="0" applyFont="1" applyFill="1" applyBorder="1"/>
    <xf numFmtId="0" fontId="5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3" fillId="2" borderId="2" xfId="0" applyFont="1" applyFill="1" applyBorder="1"/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/>
    <xf numFmtId="49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/>
    <xf numFmtId="49" fontId="4" fillId="2" borderId="1" xfId="0" applyNumberFormat="1" applyFont="1" applyFill="1" applyBorder="1"/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5" xfId="0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7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225"/>
  <sheetViews>
    <sheetView tabSelected="1" topLeftCell="A176" zoomScale="99" zoomScaleNormal="99" workbookViewId="0">
      <selection activeCell="D201" sqref="D201"/>
    </sheetView>
  </sheetViews>
  <sheetFormatPr defaultRowHeight="15.75" x14ac:dyDescent="0.25"/>
  <cols>
    <col min="1" max="1" width="5.85546875" style="2" customWidth="1"/>
    <col min="2" max="2" width="39" style="2" customWidth="1"/>
    <col min="3" max="3" width="19.5703125" style="2" customWidth="1"/>
    <col min="4" max="4" width="15.28515625" style="2" customWidth="1"/>
    <col min="5" max="5" width="14.140625" style="2" customWidth="1"/>
    <col min="6" max="6" width="15.28515625" style="2" customWidth="1"/>
    <col min="7" max="7" width="15.140625" style="2" customWidth="1"/>
    <col min="8" max="22" width="0" style="2" hidden="1" customWidth="1"/>
    <col min="23" max="23" width="9.140625" style="3"/>
    <col min="24" max="24" width="4.42578125" style="3" customWidth="1"/>
    <col min="25" max="28" width="10.5703125" style="2" bestFit="1" customWidth="1"/>
    <col min="29" max="16384" width="9.140625" style="2"/>
  </cols>
  <sheetData>
    <row r="1" spans="1:24" ht="18.75" x14ac:dyDescent="0.3">
      <c r="A1" s="104" t="s">
        <v>3</v>
      </c>
      <c r="B1" s="104"/>
      <c r="C1" s="104"/>
      <c r="D1" s="104"/>
      <c r="E1" s="104"/>
      <c r="F1" s="104"/>
      <c r="G1" s="104"/>
    </row>
    <row r="2" spans="1:24" ht="18.75" x14ac:dyDescent="0.3">
      <c r="A2" s="104" t="s">
        <v>2</v>
      </c>
      <c r="B2" s="104"/>
      <c r="C2" s="104"/>
      <c r="D2" s="104"/>
      <c r="E2" s="104"/>
      <c r="F2" s="104"/>
      <c r="G2" s="104"/>
    </row>
    <row r="3" spans="1:24" ht="18.75" x14ac:dyDescent="0.3">
      <c r="A3" s="104" t="s">
        <v>82</v>
      </c>
      <c r="B3" s="104"/>
      <c r="C3" s="104"/>
      <c r="D3" s="104"/>
      <c r="E3" s="104"/>
      <c r="F3" s="104"/>
      <c r="G3" s="104"/>
    </row>
    <row r="4" spans="1:24" ht="18.75" x14ac:dyDescent="0.3">
      <c r="A4" s="104" t="s">
        <v>131</v>
      </c>
      <c r="B4" s="104"/>
      <c r="C4" s="104"/>
      <c r="D4" s="104"/>
      <c r="E4" s="104"/>
      <c r="F4" s="104"/>
      <c r="G4" s="104"/>
    </row>
    <row r="5" spans="1:24" x14ac:dyDescent="0.25">
      <c r="A5" s="4"/>
      <c r="X5" s="5" t="s">
        <v>15</v>
      </c>
    </row>
    <row r="6" spans="1:24" ht="15.75" customHeight="1" x14ac:dyDescent="0.25">
      <c r="A6" s="105" t="s">
        <v>1</v>
      </c>
      <c r="B6" s="84" t="s">
        <v>4</v>
      </c>
      <c r="C6" s="84" t="s">
        <v>0</v>
      </c>
      <c r="D6" s="59" t="s">
        <v>5</v>
      </c>
      <c r="E6" s="84" t="s">
        <v>6</v>
      </c>
      <c r="F6" s="105" t="s">
        <v>7</v>
      </c>
      <c r="G6" s="10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107" t="s">
        <v>19</v>
      </c>
      <c r="X6" s="107"/>
    </row>
    <row r="7" spans="1:24" ht="60.75" customHeight="1" x14ac:dyDescent="0.25">
      <c r="A7" s="105"/>
      <c r="B7" s="84"/>
      <c r="C7" s="84"/>
      <c r="D7" s="106"/>
      <c r="E7" s="84"/>
      <c r="F7" s="47" t="s">
        <v>9</v>
      </c>
      <c r="G7" s="47" t="s">
        <v>8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107"/>
      <c r="X7" s="107"/>
    </row>
    <row r="8" spans="1:24" ht="24.75" customHeight="1" x14ac:dyDescent="0.25">
      <c r="A8" s="47">
        <v>1</v>
      </c>
      <c r="B8" s="84" t="s">
        <v>24</v>
      </c>
      <c r="C8" s="84"/>
      <c r="D8" s="84"/>
      <c r="E8" s="84"/>
      <c r="F8" s="84"/>
      <c r="G8" s="84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</row>
    <row r="9" spans="1:24" ht="32.25" customHeight="1" x14ac:dyDescent="0.25">
      <c r="A9" s="6"/>
      <c r="B9" s="84" t="s">
        <v>25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</row>
    <row r="10" spans="1:24" ht="52.5" customHeight="1" x14ac:dyDescent="0.25">
      <c r="A10" s="7"/>
      <c r="B10" s="34" t="s">
        <v>16</v>
      </c>
      <c r="C10" s="34" t="s">
        <v>26</v>
      </c>
      <c r="D10" s="1">
        <v>290</v>
      </c>
      <c r="E10" s="1">
        <v>290</v>
      </c>
      <c r="F10" s="1">
        <v>289.8</v>
      </c>
      <c r="G10" s="1">
        <v>289.8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58" t="s">
        <v>125</v>
      </c>
      <c r="X10" s="58"/>
    </row>
    <row r="11" spans="1:24" ht="67.5" customHeight="1" x14ac:dyDescent="0.25">
      <c r="A11" s="7"/>
      <c r="B11" s="34" t="s">
        <v>22</v>
      </c>
      <c r="C11" s="34" t="s">
        <v>26</v>
      </c>
      <c r="D11" s="1">
        <v>10</v>
      </c>
      <c r="E11" s="1">
        <v>10</v>
      </c>
      <c r="F11" s="1">
        <v>10</v>
      </c>
      <c r="G11" s="1">
        <v>10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58" t="s">
        <v>107</v>
      </c>
      <c r="X11" s="58"/>
    </row>
    <row r="12" spans="1:24" ht="42" customHeight="1" x14ac:dyDescent="0.25">
      <c r="A12" s="87"/>
      <c r="B12" s="59" t="s">
        <v>14</v>
      </c>
      <c r="C12" s="47" t="s">
        <v>13</v>
      </c>
      <c r="D12" s="25">
        <f>D13</f>
        <v>300</v>
      </c>
      <c r="E12" s="25">
        <f t="shared" ref="E12:G12" si="0">E13</f>
        <v>300</v>
      </c>
      <c r="F12" s="25">
        <f t="shared" si="0"/>
        <v>299.8</v>
      </c>
      <c r="G12" s="25">
        <f t="shared" si="0"/>
        <v>299.8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83" t="s">
        <v>125</v>
      </c>
      <c r="X12" s="83"/>
    </row>
    <row r="13" spans="1:24" ht="48" customHeight="1" x14ac:dyDescent="0.25">
      <c r="A13" s="88"/>
      <c r="B13" s="78"/>
      <c r="C13" s="34" t="s">
        <v>26</v>
      </c>
      <c r="D13" s="1">
        <f>D10+D11</f>
        <v>300</v>
      </c>
      <c r="E13" s="1">
        <f t="shared" ref="E13:G13" si="1">E10+E11</f>
        <v>300</v>
      </c>
      <c r="F13" s="1">
        <f t="shared" si="1"/>
        <v>299.8</v>
      </c>
      <c r="G13" s="1">
        <f t="shared" si="1"/>
        <v>299.8</v>
      </c>
      <c r="H13" s="1" t="e">
        <f>H10+#REF!+#REF!+#REF!+#REF!+#REF!+#REF!</f>
        <v>#REF!</v>
      </c>
      <c r="I13" s="1" t="e">
        <f>I10+#REF!+#REF!+#REF!+#REF!+#REF!+#REF!</f>
        <v>#REF!</v>
      </c>
      <c r="J13" s="1" t="e">
        <f>J10+#REF!+#REF!+#REF!+#REF!+#REF!+#REF!</f>
        <v>#REF!</v>
      </c>
      <c r="K13" s="1" t="e">
        <f>K10+#REF!+#REF!+#REF!+#REF!+#REF!+#REF!</f>
        <v>#REF!</v>
      </c>
      <c r="L13" s="1" t="e">
        <f>L10+#REF!+#REF!+#REF!+#REF!+#REF!+#REF!</f>
        <v>#REF!</v>
      </c>
      <c r="M13" s="1" t="e">
        <f>M10+#REF!+#REF!+#REF!+#REF!+#REF!+#REF!</f>
        <v>#REF!</v>
      </c>
      <c r="N13" s="1" t="e">
        <f>N10+#REF!+#REF!+#REF!+#REF!+#REF!+#REF!</f>
        <v>#REF!</v>
      </c>
      <c r="O13" s="1" t="e">
        <f>O10+#REF!+#REF!+#REF!+#REF!+#REF!+#REF!</f>
        <v>#REF!</v>
      </c>
      <c r="P13" s="1" t="e">
        <f>P10+#REF!+#REF!+#REF!+#REF!+#REF!+#REF!</f>
        <v>#REF!</v>
      </c>
      <c r="Q13" s="1" t="e">
        <f>Q10+#REF!+#REF!+#REF!+#REF!+#REF!+#REF!</f>
        <v>#REF!</v>
      </c>
      <c r="R13" s="1" t="e">
        <f>R10+#REF!+#REF!+#REF!+#REF!+#REF!+#REF!</f>
        <v>#REF!</v>
      </c>
      <c r="S13" s="1" t="e">
        <f>S10+#REF!+#REF!+#REF!+#REF!+#REF!+#REF!</f>
        <v>#REF!</v>
      </c>
      <c r="T13" s="1" t="e">
        <f>T10+#REF!+#REF!+#REF!+#REF!+#REF!+#REF!</f>
        <v>#REF!</v>
      </c>
      <c r="U13" s="1" t="e">
        <f>U10+#REF!+#REF!+#REF!+#REF!+#REF!+#REF!</f>
        <v>#REF!</v>
      </c>
      <c r="V13" s="1" t="e">
        <f>V10+#REF!+#REF!+#REF!+#REF!+#REF!+#REF!</f>
        <v>#REF!</v>
      </c>
      <c r="W13" s="58" t="s">
        <v>125</v>
      </c>
      <c r="X13" s="58"/>
    </row>
    <row r="14" spans="1:24" ht="32.25" customHeight="1" x14ac:dyDescent="0.25">
      <c r="A14" s="53"/>
      <c r="B14" s="84" t="s">
        <v>27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</row>
    <row r="15" spans="1:24" ht="64.5" customHeight="1" x14ac:dyDescent="0.25">
      <c r="A15" s="7"/>
      <c r="B15" s="34" t="s">
        <v>98</v>
      </c>
      <c r="C15" s="34" t="s">
        <v>26</v>
      </c>
      <c r="D15" s="1">
        <v>1173.3</v>
      </c>
      <c r="E15" s="1">
        <v>1173.3</v>
      </c>
      <c r="F15" s="1">
        <v>1170</v>
      </c>
      <c r="G15" s="1">
        <v>1157.4000000000001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58" t="s">
        <v>132</v>
      </c>
      <c r="X15" s="58"/>
    </row>
    <row r="16" spans="1:24" ht="96.75" customHeight="1" x14ac:dyDescent="0.25">
      <c r="A16" s="7"/>
      <c r="B16" s="34" t="s">
        <v>99</v>
      </c>
      <c r="C16" s="34" t="s">
        <v>26</v>
      </c>
      <c r="D16" s="1">
        <v>290</v>
      </c>
      <c r="E16" s="1">
        <v>290</v>
      </c>
      <c r="F16" s="1">
        <v>290</v>
      </c>
      <c r="G16" s="1">
        <v>290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58" t="s">
        <v>120</v>
      </c>
      <c r="X16" s="58"/>
    </row>
    <row r="17" spans="1:24" ht="109.5" customHeight="1" x14ac:dyDescent="0.25">
      <c r="A17" s="7"/>
      <c r="B17" s="34" t="s">
        <v>17</v>
      </c>
      <c r="C17" s="34" t="s">
        <v>26</v>
      </c>
      <c r="D17" s="1">
        <f>89.7+62.2</f>
        <v>151.9</v>
      </c>
      <c r="E17" s="1">
        <f>89.7+62.2</f>
        <v>151.9</v>
      </c>
      <c r="F17" s="1">
        <f>89.7+62.2</f>
        <v>151.9</v>
      </c>
      <c r="G17" s="1">
        <f>89.7+62.2</f>
        <v>151.9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58" t="s">
        <v>120</v>
      </c>
      <c r="X17" s="58"/>
    </row>
    <row r="18" spans="1:24" ht="63" customHeight="1" x14ac:dyDescent="0.25">
      <c r="A18" s="7"/>
      <c r="B18" s="34" t="s">
        <v>28</v>
      </c>
      <c r="C18" s="34" t="s">
        <v>26</v>
      </c>
      <c r="D18" s="1">
        <v>7187.1</v>
      </c>
      <c r="E18" s="1">
        <v>7187.1</v>
      </c>
      <c r="F18" s="1">
        <v>7187.1</v>
      </c>
      <c r="G18" s="1">
        <v>7187.1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58" t="s">
        <v>120</v>
      </c>
      <c r="X18" s="58"/>
    </row>
    <row r="19" spans="1:24" ht="104.25" customHeight="1" x14ac:dyDescent="0.25">
      <c r="A19" s="7"/>
      <c r="B19" s="34" t="s">
        <v>29</v>
      </c>
      <c r="C19" s="34" t="s">
        <v>32</v>
      </c>
      <c r="D19" s="1">
        <f>1343.6+223.9</f>
        <v>1567.5</v>
      </c>
      <c r="E19" s="1">
        <f>1343.6+223.9</f>
        <v>1567.5</v>
      </c>
      <c r="F19" s="1">
        <f>1343.6+223.9</f>
        <v>1567.5</v>
      </c>
      <c r="G19" s="1">
        <f>1343.6+223.9</f>
        <v>1567.5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58" t="s">
        <v>120</v>
      </c>
      <c r="X19" s="58"/>
    </row>
    <row r="20" spans="1:24" ht="105" customHeight="1" x14ac:dyDescent="0.25">
      <c r="A20" s="7"/>
      <c r="B20" s="34" t="s">
        <v>30</v>
      </c>
      <c r="C20" s="34" t="s">
        <v>26</v>
      </c>
      <c r="D20" s="1">
        <f>70.7+11.8</f>
        <v>82.5</v>
      </c>
      <c r="E20" s="1">
        <f>70.7+11.8</f>
        <v>82.5</v>
      </c>
      <c r="F20" s="1">
        <f>70.7+11.8</f>
        <v>82.5</v>
      </c>
      <c r="G20" s="1">
        <f>70.7+11.8</f>
        <v>82.5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58" t="s">
        <v>120</v>
      </c>
      <c r="X20" s="58"/>
    </row>
    <row r="21" spans="1:24" ht="69.75" customHeight="1" x14ac:dyDescent="0.25">
      <c r="A21" s="7"/>
      <c r="B21" s="34" t="s">
        <v>31</v>
      </c>
      <c r="C21" s="34" t="s">
        <v>26</v>
      </c>
      <c r="D21" s="1">
        <v>3389.7</v>
      </c>
      <c r="E21" s="1">
        <v>3389.7</v>
      </c>
      <c r="F21" s="1">
        <v>3052.7</v>
      </c>
      <c r="G21" s="1">
        <v>3052.7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58" t="s">
        <v>133</v>
      </c>
      <c r="X21" s="58"/>
    </row>
    <row r="22" spans="1:24" ht="48.75" customHeight="1" x14ac:dyDescent="0.25">
      <c r="A22" s="7"/>
      <c r="B22" s="34" t="s">
        <v>83</v>
      </c>
      <c r="C22" s="34" t="s">
        <v>26</v>
      </c>
      <c r="D22" s="1">
        <v>788.4</v>
      </c>
      <c r="E22" s="1">
        <v>788.4</v>
      </c>
      <c r="F22" s="1">
        <v>788.4</v>
      </c>
      <c r="G22" s="1">
        <v>788.4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58" t="s">
        <v>120</v>
      </c>
      <c r="X22" s="58"/>
    </row>
    <row r="23" spans="1:24" ht="31.5" customHeight="1" x14ac:dyDescent="0.25">
      <c r="A23" s="110"/>
      <c r="B23" s="84"/>
      <c r="C23" s="47" t="s">
        <v>13</v>
      </c>
      <c r="D23" s="25">
        <f>D24+D25</f>
        <v>14630.4</v>
      </c>
      <c r="E23" s="25">
        <f t="shared" ref="E23:G23" si="2">E24+E25</f>
        <v>14630.4</v>
      </c>
      <c r="F23" s="25">
        <f t="shared" si="2"/>
        <v>14290.1</v>
      </c>
      <c r="G23" s="25">
        <f t="shared" si="2"/>
        <v>14277.500000000002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83" t="s">
        <v>134</v>
      </c>
      <c r="X23" s="83"/>
    </row>
    <row r="24" spans="1:24" ht="55.5" customHeight="1" x14ac:dyDescent="0.25">
      <c r="A24" s="110"/>
      <c r="B24" s="108"/>
      <c r="C24" s="34" t="s">
        <v>26</v>
      </c>
      <c r="D24" s="1">
        <f>D15+D16+D17+D18+D20+D21+D22</f>
        <v>13062.9</v>
      </c>
      <c r="E24" s="1">
        <f t="shared" ref="E24:G24" si="3">E15+E16+E17+E18+E20+E21+E22</f>
        <v>13062.9</v>
      </c>
      <c r="F24" s="1">
        <f t="shared" si="3"/>
        <v>12722.6</v>
      </c>
      <c r="G24" s="1">
        <f t="shared" si="3"/>
        <v>12710.000000000002</v>
      </c>
      <c r="H24" s="1" t="e">
        <f>#REF!+#REF!+#REF!+H12+H13+#REF!+#REF!</f>
        <v>#REF!</v>
      </c>
      <c r="I24" s="1" t="e">
        <f>#REF!+#REF!+#REF!+I12+I13+#REF!+#REF!</f>
        <v>#REF!</v>
      </c>
      <c r="J24" s="1" t="e">
        <f>#REF!+#REF!+#REF!+J12+J13+#REF!+#REF!</f>
        <v>#REF!</v>
      </c>
      <c r="K24" s="1" t="e">
        <f>#REF!+#REF!+#REF!+K12+K13+#REF!+#REF!</f>
        <v>#REF!</v>
      </c>
      <c r="L24" s="1" t="e">
        <f>#REF!+#REF!+#REF!+L12+L13+#REF!+#REF!</f>
        <v>#REF!</v>
      </c>
      <c r="M24" s="1" t="e">
        <f>#REF!+#REF!+#REF!+M12+M13+#REF!+#REF!</f>
        <v>#REF!</v>
      </c>
      <c r="N24" s="1" t="e">
        <f>#REF!+#REF!+#REF!+N12+N13+#REF!+#REF!</f>
        <v>#REF!</v>
      </c>
      <c r="O24" s="1" t="e">
        <f>#REF!+#REF!+#REF!+O12+O13+#REF!+#REF!</f>
        <v>#REF!</v>
      </c>
      <c r="P24" s="1" t="e">
        <f>#REF!+#REF!+#REF!+P12+P13+#REF!+#REF!</f>
        <v>#REF!</v>
      </c>
      <c r="Q24" s="1" t="e">
        <f>#REF!+#REF!+#REF!+Q12+Q13+#REF!+#REF!</f>
        <v>#REF!</v>
      </c>
      <c r="R24" s="1" t="e">
        <f>#REF!+#REF!+#REF!+R12+R13+#REF!+#REF!</f>
        <v>#REF!</v>
      </c>
      <c r="S24" s="1" t="e">
        <f>#REF!+#REF!+#REF!+S12+S13+#REF!+#REF!</f>
        <v>#REF!</v>
      </c>
      <c r="T24" s="1" t="e">
        <f>#REF!+#REF!+#REF!+T12+T13+#REF!+#REF!</f>
        <v>#REF!</v>
      </c>
      <c r="U24" s="1" t="e">
        <f>#REF!+#REF!+#REF!+U12+U13+#REF!+#REF!</f>
        <v>#REF!</v>
      </c>
      <c r="V24" s="1" t="e">
        <f>#REF!+#REF!+#REF!+V12+V13+#REF!+#REF!</f>
        <v>#REF!</v>
      </c>
      <c r="W24" s="58" t="s">
        <v>135</v>
      </c>
      <c r="X24" s="58"/>
    </row>
    <row r="25" spans="1:24" ht="47.25" x14ac:dyDescent="0.25">
      <c r="A25" s="110"/>
      <c r="B25" s="108"/>
      <c r="C25" s="34" t="s">
        <v>12</v>
      </c>
      <c r="D25" s="1">
        <f>D19</f>
        <v>1567.5</v>
      </c>
      <c r="E25" s="1">
        <f t="shared" ref="E25:G25" si="4">E19</f>
        <v>1567.5</v>
      </c>
      <c r="F25" s="1">
        <f t="shared" si="4"/>
        <v>1567.5</v>
      </c>
      <c r="G25" s="1">
        <f t="shared" si="4"/>
        <v>1567.5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58" t="s">
        <v>107</v>
      </c>
      <c r="X25" s="58"/>
    </row>
    <row r="26" spans="1:24" s="8" customFormat="1" ht="32.25" customHeight="1" x14ac:dyDescent="0.25">
      <c r="A26" s="54"/>
      <c r="B26" s="84" t="s">
        <v>33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</row>
    <row r="27" spans="1:24" s="8" customFormat="1" ht="87" customHeight="1" x14ac:dyDescent="0.25">
      <c r="A27" s="7"/>
      <c r="B27" s="34" t="s">
        <v>89</v>
      </c>
      <c r="C27" s="34" t="s">
        <v>26</v>
      </c>
      <c r="D27" s="1">
        <v>30</v>
      </c>
      <c r="E27" s="1">
        <v>30</v>
      </c>
      <c r="F27" s="1">
        <v>30</v>
      </c>
      <c r="G27" s="1">
        <v>30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58" t="s">
        <v>107</v>
      </c>
      <c r="X27" s="58"/>
    </row>
    <row r="28" spans="1:24" s="8" customFormat="1" ht="82.5" customHeight="1" x14ac:dyDescent="0.25">
      <c r="A28" s="7"/>
      <c r="B28" s="34" t="s">
        <v>87</v>
      </c>
      <c r="C28" s="34" t="s">
        <v>26</v>
      </c>
      <c r="D28" s="1">
        <v>125</v>
      </c>
      <c r="E28" s="1">
        <v>125</v>
      </c>
      <c r="F28" s="1">
        <v>125</v>
      </c>
      <c r="G28" s="1">
        <v>125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58" t="s">
        <v>116</v>
      </c>
      <c r="X28" s="58"/>
    </row>
    <row r="29" spans="1:24" ht="37.5" customHeight="1" x14ac:dyDescent="0.25">
      <c r="A29" s="110"/>
      <c r="B29" s="84" t="s">
        <v>14</v>
      </c>
      <c r="C29" s="47" t="s">
        <v>13</v>
      </c>
      <c r="D29" s="25">
        <f>D30</f>
        <v>155</v>
      </c>
      <c r="E29" s="25">
        <f t="shared" ref="E29:G29" si="5">E30</f>
        <v>155</v>
      </c>
      <c r="F29" s="25">
        <f t="shared" si="5"/>
        <v>155</v>
      </c>
      <c r="G29" s="25">
        <f t="shared" si="5"/>
        <v>155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83" t="s">
        <v>107</v>
      </c>
      <c r="X29" s="83"/>
    </row>
    <row r="30" spans="1:24" ht="38.25" customHeight="1" x14ac:dyDescent="0.25">
      <c r="A30" s="110"/>
      <c r="B30" s="108"/>
      <c r="C30" s="34" t="s">
        <v>26</v>
      </c>
      <c r="D30" s="1">
        <f>D27+D28</f>
        <v>155</v>
      </c>
      <c r="E30" s="1">
        <f t="shared" ref="E30:G30" si="6">E27+E28</f>
        <v>155</v>
      </c>
      <c r="F30" s="1">
        <f t="shared" si="6"/>
        <v>155</v>
      </c>
      <c r="G30" s="1">
        <f t="shared" si="6"/>
        <v>155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83" t="s">
        <v>107</v>
      </c>
      <c r="X30" s="83"/>
    </row>
    <row r="31" spans="1:24" ht="30.75" customHeight="1" x14ac:dyDescent="0.25">
      <c r="A31" s="87"/>
      <c r="B31" s="59" t="s">
        <v>11</v>
      </c>
      <c r="C31" s="47" t="s">
        <v>13</v>
      </c>
      <c r="D31" s="25">
        <f>D32+D33</f>
        <v>15085.4</v>
      </c>
      <c r="E31" s="25">
        <f t="shared" ref="E31:G31" si="7">E32+E33</f>
        <v>15085.4</v>
      </c>
      <c r="F31" s="25">
        <f t="shared" si="7"/>
        <v>14744.9</v>
      </c>
      <c r="G31" s="25">
        <f t="shared" si="7"/>
        <v>14732.300000000001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83" t="s">
        <v>136</v>
      </c>
      <c r="X31" s="58"/>
    </row>
    <row r="32" spans="1:24" ht="56.25" customHeight="1" x14ac:dyDescent="0.25">
      <c r="A32" s="88"/>
      <c r="B32" s="78"/>
      <c r="C32" s="34" t="s">
        <v>26</v>
      </c>
      <c r="D32" s="1">
        <f>D13+D24+D30</f>
        <v>13517.9</v>
      </c>
      <c r="E32" s="1">
        <f>E13+E24+E30</f>
        <v>13517.9</v>
      </c>
      <c r="F32" s="1">
        <f>F13+F24+F30</f>
        <v>13177.4</v>
      </c>
      <c r="G32" s="1">
        <f>G13+G24+G30</f>
        <v>13164.800000000001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58" t="s">
        <v>137</v>
      </c>
      <c r="X32" s="58"/>
    </row>
    <row r="33" spans="1:24" ht="47.25" x14ac:dyDescent="0.25">
      <c r="A33" s="88"/>
      <c r="B33" s="78"/>
      <c r="C33" s="34" t="s">
        <v>12</v>
      </c>
      <c r="D33" s="1">
        <f>D25</f>
        <v>1567.5</v>
      </c>
      <c r="E33" s="1">
        <f>E25</f>
        <v>1567.5</v>
      </c>
      <c r="F33" s="1">
        <f>F25</f>
        <v>1567.5</v>
      </c>
      <c r="G33" s="1">
        <f>G25</f>
        <v>1567.5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58" t="s">
        <v>107</v>
      </c>
      <c r="X33" s="58"/>
    </row>
    <row r="34" spans="1:24" s="8" customFormat="1" ht="24.75" customHeight="1" x14ac:dyDescent="0.25">
      <c r="A34" s="47">
        <v>2</v>
      </c>
      <c r="B34" s="84" t="s">
        <v>34</v>
      </c>
      <c r="C34" s="84"/>
      <c r="D34" s="84"/>
      <c r="E34" s="84"/>
      <c r="F34" s="84"/>
      <c r="G34" s="84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</row>
    <row r="35" spans="1:24" ht="68.25" customHeight="1" x14ac:dyDescent="0.25">
      <c r="A35" s="7"/>
      <c r="B35" s="34" t="s">
        <v>35</v>
      </c>
      <c r="C35" s="34" t="s">
        <v>26</v>
      </c>
      <c r="D35" s="1">
        <v>590</v>
      </c>
      <c r="E35" s="1">
        <v>590</v>
      </c>
      <c r="F35" s="1">
        <v>589.9</v>
      </c>
      <c r="G35" s="1">
        <v>589.9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58" t="s">
        <v>107</v>
      </c>
      <c r="X35" s="58"/>
    </row>
    <row r="36" spans="1:24" ht="131.25" customHeight="1" x14ac:dyDescent="0.25">
      <c r="A36" s="7"/>
      <c r="B36" s="34" t="s">
        <v>159</v>
      </c>
      <c r="C36" s="34" t="s">
        <v>26</v>
      </c>
      <c r="D36" s="1">
        <v>2471</v>
      </c>
      <c r="E36" s="1">
        <v>2471</v>
      </c>
      <c r="F36" s="1">
        <v>2332.1</v>
      </c>
      <c r="G36" s="1">
        <v>2324.6999999999998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58" t="s">
        <v>138</v>
      </c>
      <c r="X36" s="58"/>
    </row>
    <row r="37" spans="1:24" ht="33" customHeight="1" x14ac:dyDescent="0.25">
      <c r="A37" s="110"/>
      <c r="B37" s="84" t="s">
        <v>11</v>
      </c>
      <c r="C37" s="47" t="s">
        <v>13</v>
      </c>
      <c r="D37" s="25">
        <f>D38</f>
        <v>3061</v>
      </c>
      <c r="E37" s="25">
        <f t="shared" ref="E37:G37" si="8">E38</f>
        <v>3061</v>
      </c>
      <c r="F37" s="25">
        <f t="shared" si="8"/>
        <v>2922</v>
      </c>
      <c r="G37" s="25">
        <f t="shared" si="8"/>
        <v>2914.6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83" t="s">
        <v>139</v>
      </c>
      <c r="X37" s="58"/>
    </row>
    <row r="38" spans="1:24" ht="47.25" customHeight="1" x14ac:dyDescent="0.25">
      <c r="A38" s="110"/>
      <c r="B38" s="108"/>
      <c r="C38" s="34" t="s">
        <v>26</v>
      </c>
      <c r="D38" s="1">
        <f>D35+D36</f>
        <v>3061</v>
      </c>
      <c r="E38" s="1">
        <f t="shared" ref="E38:G38" si="9">E35+E36</f>
        <v>3061</v>
      </c>
      <c r="F38" s="1">
        <f t="shared" si="9"/>
        <v>2922</v>
      </c>
      <c r="G38" s="1">
        <f t="shared" si="9"/>
        <v>2914.6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58" t="s">
        <v>139</v>
      </c>
      <c r="X38" s="58"/>
    </row>
    <row r="39" spans="1:24" ht="24.75" customHeight="1" x14ac:dyDescent="0.25">
      <c r="A39" s="47">
        <v>3</v>
      </c>
      <c r="B39" s="84" t="s">
        <v>147</v>
      </c>
      <c r="C39" s="84"/>
      <c r="D39" s="84"/>
      <c r="E39" s="84"/>
      <c r="F39" s="84"/>
      <c r="G39" s="84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</row>
    <row r="40" spans="1:24" ht="32.25" customHeight="1" x14ac:dyDescent="0.25">
      <c r="A40" s="84" t="s">
        <v>190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</row>
    <row r="41" spans="1:24" ht="52.5" customHeight="1" x14ac:dyDescent="0.25">
      <c r="A41" s="52"/>
      <c r="B41" s="34" t="s">
        <v>103</v>
      </c>
      <c r="C41" s="34" t="s">
        <v>26</v>
      </c>
      <c r="D41" s="1">
        <v>172</v>
      </c>
      <c r="E41" s="1">
        <v>172</v>
      </c>
      <c r="F41" s="1">
        <v>144</v>
      </c>
      <c r="G41" s="1">
        <v>144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58" t="s">
        <v>126</v>
      </c>
      <c r="X41" s="58"/>
    </row>
    <row r="42" spans="1:24" ht="86.25" customHeight="1" x14ac:dyDescent="0.25">
      <c r="A42" s="52"/>
      <c r="B42" s="34" t="s">
        <v>102</v>
      </c>
      <c r="C42" s="34" t="s">
        <v>26</v>
      </c>
      <c r="D42" s="1">
        <v>96</v>
      </c>
      <c r="E42" s="1">
        <v>96</v>
      </c>
      <c r="F42" s="1">
        <v>0</v>
      </c>
      <c r="G42" s="1">
        <v>0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58" t="s">
        <v>21</v>
      </c>
      <c r="X42" s="58"/>
    </row>
    <row r="43" spans="1:24" ht="54" customHeight="1" x14ac:dyDescent="0.25">
      <c r="A43" s="52"/>
      <c r="B43" s="34" t="s">
        <v>36</v>
      </c>
      <c r="C43" s="34" t="s">
        <v>26</v>
      </c>
      <c r="D43" s="1">
        <v>19258.2</v>
      </c>
      <c r="E43" s="1">
        <v>19258.2</v>
      </c>
      <c r="F43" s="1">
        <v>19258</v>
      </c>
      <c r="G43" s="1">
        <v>18399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58" t="s">
        <v>140</v>
      </c>
      <c r="X43" s="58"/>
    </row>
    <row r="44" spans="1:24" ht="64.5" customHeight="1" x14ac:dyDescent="0.25">
      <c r="A44" s="52"/>
      <c r="B44" s="34" t="s">
        <v>100</v>
      </c>
      <c r="C44" s="34" t="s">
        <v>26</v>
      </c>
      <c r="D44" s="1">
        <v>1513.2</v>
      </c>
      <c r="E44" s="1">
        <v>1513.2</v>
      </c>
      <c r="F44" s="1">
        <v>1513.2</v>
      </c>
      <c r="G44" s="1">
        <v>1504.2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58" t="s">
        <v>141</v>
      </c>
      <c r="X44" s="58"/>
    </row>
    <row r="45" spans="1:24" ht="54.75" customHeight="1" x14ac:dyDescent="0.25">
      <c r="A45" s="52"/>
      <c r="B45" s="34" t="s">
        <v>37</v>
      </c>
      <c r="C45" s="34" t="s">
        <v>26</v>
      </c>
      <c r="D45" s="1">
        <v>1013.1</v>
      </c>
      <c r="E45" s="1">
        <v>1013.1</v>
      </c>
      <c r="F45" s="1">
        <v>981.4</v>
      </c>
      <c r="G45" s="1">
        <v>965.3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58" t="s">
        <v>142</v>
      </c>
      <c r="X45" s="58"/>
    </row>
    <row r="46" spans="1:24" ht="52.5" customHeight="1" x14ac:dyDescent="0.25">
      <c r="A46" s="52"/>
      <c r="B46" s="34" t="s">
        <v>38</v>
      </c>
      <c r="C46" s="34" t="s">
        <v>26</v>
      </c>
      <c r="D46" s="1">
        <v>756</v>
      </c>
      <c r="E46" s="1">
        <v>756</v>
      </c>
      <c r="F46" s="1">
        <v>755.2</v>
      </c>
      <c r="G46" s="1">
        <v>755.2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58" t="s">
        <v>125</v>
      </c>
      <c r="X46" s="58"/>
    </row>
    <row r="47" spans="1:24" ht="48.75" customHeight="1" x14ac:dyDescent="0.25">
      <c r="A47" s="52"/>
      <c r="B47" s="34" t="s">
        <v>39</v>
      </c>
      <c r="C47" s="34" t="s">
        <v>26</v>
      </c>
      <c r="D47" s="1">
        <v>9555</v>
      </c>
      <c r="E47" s="1">
        <v>9555</v>
      </c>
      <c r="F47" s="1">
        <v>9404.6</v>
      </c>
      <c r="G47" s="1">
        <v>9185.4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58" t="s">
        <v>143</v>
      </c>
      <c r="X47" s="58"/>
    </row>
    <row r="48" spans="1:24" ht="87" customHeight="1" x14ac:dyDescent="0.25">
      <c r="A48" s="46"/>
      <c r="B48" s="24" t="s">
        <v>40</v>
      </c>
      <c r="C48" s="34" t="s">
        <v>12</v>
      </c>
      <c r="D48" s="1">
        <f>1209.6</f>
        <v>1209.5999999999999</v>
      </c>
      <c r="E48" s="1">
        <f t="shared" ref="E48" si="10">1209.6</f>
        <v>1209.5999999999999</v>
      </c>
      <c r="F48" s="1">
        <v>813.6</v>
      </c>
      <c r="G48" s="1">
        <v>813.6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58" t="s">
        <v>146</v>
      </c>
      <c r="X48" s="58"/>
    </row>
    <row r="49" spans="1:24" ht="131.25" customHeight="1" x14ac:dyDescent="0.25">
      <c r="A49" s="46"/>
      <c r="B49" s="24" t="s">
        <v>90</v>
      </c>
      <c r="C49" s="34" t="s">
        <v>91</v>
      </c>
      <c r="D49" s="1">
        <v>1805.5</v>
      </c>
      <c r="E49" s="1">
        <v>1805.5</v>
      </c>
      <c r="F49" s="1">
        <v>1789</v>
      </c>
      <c r="G49" s="1">
        <v>1789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58" t="s">
        <v>144</v>
      </c>
      <c r="X49" s="58"/>
    </row>
    <row r="50" spans="1:24" ht="68.25" customHeight="1" x14ac:dyDescent="0.25">
      <c r="A50" s="46"/>
      <c r="B50" s="24" t="s">
        <v>101</v>
      </c>
      <c r="C50" s="34" t="s">
        <v>26</v>
      </c>
      <c r="D50" s="1">
        <v>2488.6</v>
      </c>
      <c r="E50" s="1">
        <v>2488.6</v>
      </c>
      <c r="F50" s="1">
        <v>2486.6999999999998</v>
      </c>
      <c r="G50" s="1">
        <v>2486.6999999999998</v>
      </c>
      <c r="H50" s="1">
        <v>2486.6999999999998</v>
      </c>
      <c r="I50" s="1">
        <v>2486.6999999999998</v>
      </c>
      <c r="J50" s="1">
        <v>2486.6999999999998</v>
      </c>
      <c r="K50" s="1">
        <v>2486.6999999999998</v>
      </c>
      <c r="L50" s="1">
        <v>2486.6999999999998</v>
      </c>
      <c r="M50" s="1">
        <v>2486.6999999999998</v>
      </c>
      <c r="N50" s="1">
        <v>2486.6999999999998</v>
      </c>
      <c r="O50" s="1">
        <v>2486.6999999999998</v>
      </c>
      <c r="P50" s="1">
        <v>2486.6999999999998</v>
      </c>
      <c r="Q50" s="1">
        <v>2486.6999999999998</v>
      </c>
      <c r="R50" s="1">
        <v>2486.6999999999998</v>
      </c>
      <c r="S50" s="1">
        <v>2486.6999999999998</v>
      </c>
      <c r="T50" s="1">
        <v>2486.6999999999998</v>
      </c>
      <c r="U50" s="1">
        <v>2486.6999999999998</v>
      </c>
      <c r="V50" s="1">
        <v>2486.6999999999998</v>
      </c>
      <c r="W50" s="58" t="s">
        <v>125</v>
      </c>
      <c r="X50" s="58"/>
    </row>
    <row r="51" spans="1:24" ht="36" customHeight="1" x14ac:dyDescent="0.25">
      <c r="A51" s="87"/>
      <c r="B51" s="59" t="s">
        <v>14</v>
      </c>
      <c r="C51" s="47" t="s">
        <v>13</v>
      </c>
      <c r="D51" s="25">
        <f>D52+D54+D53</f>
        <v>37867.199999999997</v>
      </c>
      <c r="E51" s="25">
        <f t="shared" ref="E51:G51" si="11">E52+E54+E53</f>
        <v>37867.199999999997</v>
      </c>
      <c r="F51" s="25">
        <f t="shared" si="11"/>
        <v>37145.699999999997</v>
      </c>
      <c r="G51" s="25">
        <f t="shared" si="11"/>
        <v>36042.399999999994</v>
      </c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83" t="s">
        <v>139</v>
      </c>
      <c r="X51" s="58"/>
    </row>
    <row r="52" spans="1:24" ht="39" customHeight="1" x14ac:dyDescent="0.25">
      <c r="A52" s="88"/>
      <c r="B52" s="78"/>
      <c r="C52" s="34" t="s">
        <v>26</v>
      </c>
      <c r="D52" s="1">
        <f>D41+D42+D43+D44+D45+D46+D47+D50</f>
        <v>34852.1</v>
      </c>
      <c r="E52" s="1">
        <f>E41+E42+E43+E44+E45+E46+E47+E50</f>
        <v>34852.1</v>
      </c>
      <c r="F52" s="1">
        <f>F41+F42+F43+F44+F45+F46+F47+F50</f>
        <v>34543.1</v>
      </c>
      <c r="G52" s="1">
        <f>G41+G42+G43+G44+G45+G46+G47+G50</f>
        <v>33439.799999999996</v>
      </c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58" t="s">
        <v>145</v>
      </c>
      <c r="X52" s="58"/>
    </row>
    <row r="53" spans="1:24" ht="39" customHeight="1" x14ac:dyDescent="0.25">
      <c r="A53" s="88"/>
      <c r="B53" s="78"/>
      <c r="C53" s="34" t="s">
        <v>91</v>
      </c>
      <c r="D53" s="1">
        <f>D49</f>
        <v>1805.5</v>
      </c>
      <c r="E53" s="1">
        <f t="shared" ref="E53:G53" si="12">E49</f>
        <v>1805.5</v>
      </c>
      <c r="F53" s="1">
        <f t="shared" si="12"/>
        <v>1789</v>
      </c>
      <c r="G53" s="1">
        <f t="shared" si="12"/>
        <v>1789</v>
      </c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58" t="s">
        <v>144</v>
      </c>
      <c r="X53" s="58"/>
    </row>
    <row r="54" spans="1:24" ht="47.25" x14ac:dyDescent="0.25">
      <c r="A54" s="88"/>
      <c r="B54" s="78"/>
      <c r="C54" s="34" t="s">
        <v>12</v>
      </c>
      <c r="D54" s="1">
        <f>D48</f>
        <v>1209.5999999999999</v>
      </c>
      <c r="E54" s="1">
        <f t="shared" ref="E54:G54" si="13">E48</f>
        <v>1209.5999999999999</v>
      </c>
      <c r="F54" s="1">
        <f t="shared" si="13"/>
        <v>813.6</v>
      </c>
      <c r="G54" s="1">
        <f t="shared" si="13"/>
        <v>813.6</v>
      </c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58" t="s">
        <v>146</v>
      </c>
      <c r="X54" s="58"/>
    </row>
    <row r="55" spans="1:24" ht="32.25" customHeight="1" x14ac:dyDescent="0.25">
      <c r="A55" s="84" t="s">
        <v>88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</row>
    <row r="56" spans="1:24" ht="66.75" customHeight="1" x14ac:dyDescent="0.25">
      <c r="A56" s="47"/>
      <c r="B56" s="34" t="s">
        <v>84</v>
      </c>
      <c r="C56" s="34" t="s">
        <v>26</v>
      </c>
      <c r="D56" s="1">
        <v>309</v>
      </c>
      <c r="E56" s="1">
        <v>309</v>
      </c>
      <c r="F56" s="1">
        <v>266.10000000000002</v>
      </c>
      <c r="G56" s="1">
        <v>266.10000000000002</v>
      </c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58" t="s">
        <v>191</v>
      </c>
      <c r="X56" s="58"/>
    </row>
    <row r="57" spans="1:24" ht="64.5" customHeight="1" x14ac:dyDescent="0.25">
      <c r="A57" s="36"/>
      <c r="B57" s="34" t="s">
        <v>41</v>
      </c>
      <c r="C57" s="34" t="s">
        <v>26</v>
      </c>
      <c r="D57" s="1">
        <v>12946.8</v>
      </c>
      <c r="E57" s="1">
        <v>12946.8</v>
      </c>
      <c r="F57" s="1">
        <v>9963.2999999999993</v>
      </c>
      <c r="G57" s="1">
        <v>9102.2000000000007</v>
      </c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58" t="s">
        <v>192</v>
      </c>
      <c r="X57" s="58"/>
    </row>
    <row r="58" spans="1:24" ht="63" customHeight="1" x14ac:dyDescent="0.25">
      <c r="A58" s="36"/>
      <c r="B58" s="34" t="s">
        <v>42</v>
      </c>
      <c r="C58" s="34" t="s">
        <v>26</v>
      </c>
      <c r="D58" s="1">
        <v>738</v>
      </c>
      <c r="E58" s="1">
        <v>738</v>
      </c>
      <c r="F58" s="1">
        <v>285.7</v>
      </c>
      <c r="G58" s="1">
        <v>285.7</v>
      </c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58" t="s">
        <v>193</v>
      </c>
      <c r="X58" s="58"/>
    </row>
    <row r="59" spans="1:24" ht="44.25" customHeight="1" x14ac:dyDescent="0.25">
      <c r="A59" s="36"/>
      <c r="B59" s="34" t="s">
        <v>43</v>
      </c>
      <c r="C59" s="34" t="s">
        <v>26</v>
      </c>
      <c r="D59" s="1">
        <v>248</v>
      </c>
      <c r="E59" s="1">
        <v>248</v>
      </c>
      <c r="F59" s="1">
        <v>248</v>
      </c>
      <c r="G59" s="1">
        <v>231.3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58" t="s">
        <v>194</v>
      </c>
      <c r="X59" s="58"/>
    </row>
    <row r="60" spans="1:24" ht="48.75" customHeight="1" x14ac:dyDescent="0.25">
      <c r="A60" s="36"/>
      <c r="B60" s="47" t="s">
        <v>44</v>
      </c>
      <c r="C60" s="34"/>
      <c r="D60" s="25">
        <f>D61+D62+D63</f>
        <v>83994.3</v>
      </c>
      <c r="E60" s="25">
        <f t="shared" ref="E60:G60" si="14">E61+E62+E63</f>
        <v>83994.3</v>
      </c>
      <c r="F60" s="25">
        <f t="shared" si="14"/>
        <v>83994.3</v>
      </c>
      <c r="G60" s="25">
        <f t="shared" si="14"/>
        <v>83994.3</v>
      </c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83" t="s">
        <v>116</v>
      </c>
      <c r="X60" s="83"/>
    </row>
    <row r="61" spans="1:24" ht="91.5" customHeight="1" x14ac:dyDescent="0.25">
      <c r="A61" s="36"/>
      <c r="B61" s="34" t="s">
        <v>45</v>
      </c>
      <c r="C61" s="34" t="s">
        <v>26</v>
      </c>
      <c r="D61" s="1">
        <v>6513.1</v>
      </c>
      <c r="E61" s="1">
        <v>6513.1</v>
      </c>
      <c r="F61" s="1">
        <v>6513.1</v>
      </c>
      <c r="G61" s="1">
        <v>6513.1</v>
      </c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72" t="s">
        <v>116</v>
      </c>
      <c r="X61" s="73"/>
    </row>
    <row r="62" spans="1:24" ht="84" customHeight="1" x14ac:dyDescent="0.25">
      <c r="A62" s="49"/>
      <c r="B62" s="24" t="s">
        <v>46</v>
      </c>
      <c r="C62" s="34" t="s">
        <v>127</v>
      </c>
      <c r="D62" s="1">
        <v>60000</v>
      </c>
      <c r="E62" s="1">
        <v>60000</v>
      </c>
      <c r="F62" s="1">
        <v>60000</v>
      </c>
      <c r="G62" s="1">
        <v>60000</v>
      </c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72" t="s">
        <v>116</v>
      </c>
      <c r="X62" s="73"/>
    </row>
    <row r="63" spans="1:24" ht="131.25" customHeight="1" x14ac:dyDescent="0.25">
      <c r="A63" s="49"/>
      <c r="B63" s="24" t="s">
        <v>195</v>
      </c>
      <c r="C63" s="34" t="s">
        <v>12</v>
      </c>
      <c r="D63" s="1">
        <v>17481.2</v>
      </c>
      <c r="E63" s="1">
        <v>17481.2</v>
      </c>
      <c r="F63" s="1">
        <v>17481.2</v>
      </c>
      <c r="G63" s="1">
        <v>17481.2</v>
      </c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72" t="s">
        <v>116</v>
      </c>
      <c r="X63" s="73"/>
    </row>
    <row r="64" spans="1:24" ht="41.25" customHeight="1" x14ac:dyDescent="0.25">
      <c r="A64" s="87"/>
      <c r="B64" s="59" t="s">
        <v>14</v>
      </c>
      <c r="C64" s="47" t="s">
        <v>13</v>
      </c>
      <c r="D64" s="25">
        <f>D65+D67+D66</f>
        <v>98236.099999999991</v>
      </c>
      <c r="E64" s="25">
        <f t="shared" ref="E64:G64" si="15">E65+E67+E66</f>
        <v>98236.099999999991</v>
      </c>
      <c r="F64" s="25">
        <f t="shared" si="15"/>
        <v>94757.4</v>
      </c>
      <c r="G64" s="25">
        <f t="shared" si="15"/>
        <v>93879.599999999991</v>
      </c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83" t="s">
        <v>158</v>
      </c>
      <c r="X64" s="58"/>
    </row>
    <row r="65" spans="1:26" ht="51" customHeight="1" x14ac:dyDescent="0.25">
      <c r="A65" s="88"/>
      <c r="B65" s="78"/>
      <c r="C65" s="34" t="s">
        <v>26</v>
      </c>
      <c r="D65" s="1">
        <f>D56+D57+D58+D59+D61</f>
        <v>20754.900000000001</v>
      </c>
      <c r="E65" s="1">
        <f t="shared" ref="E65:G65" si="16">E56+E57+E58+E59+E61</f>
        <v>20754.900000000001</v>
      </c>
      <c r="F65" s="1">
        <f t="shared" si="16"/>
        <v>17276.2</v>
      </c>
      <c r="G65" s="1">
        <f t="shared" si="16"/>
        <v>16398.400000000001</v>
      </c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58" t="s">
        <v>196</v>
      </c>
      <c r="X65" s="58"/>
    </row>
    <row r="66" spans="1:26" ht="51" customHeight="1" x14ac:dyDescent="0.25">
      <c r="A66" s="88"/>
      <c r="B66" s="78"/>
      <c r="C66" s="34" t="s">
        <v>12</v>
      </c>
      <c r="D66" s="1">
        <f>D63</f>
        <v>17481.2</v>
      </c>
      <c r="E66" s="1">
        <f t="shared" ref="E66:G66" si="17">E63</f>
        <v>17481.2</v>
      </c>
      <c r="F66" s="1">
        <f t="shared" si="17"/>
        <v>17481.2</v>
      </c>
      <c r="G66" s="1">
        <f t="shared" si="17"/>
        <v>17481.2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72" t="s">
        <v>116</v>
      </c>
      <c r="X66" s="73"/>
    </row>
    <row r="67" spans="1:26" ht="51" customHeight="1" x14ac:dyDescent="0.25">
      <c r="A67" s="88"/>
      <c r="B67" s="78"/>
      <c r="C67" s="34" t="s">
        <v>127</v>
      </c>
      <c r="D67" s="1">
        <f>D62</f>
        <v>60000</v>
      </c>
      <c r="E67" s="1">
        <f t="shared" ref="E67:G67" si="18">E62</f>
        <v>60000</v>
      </c>
      <c r="F67" s="1">
        <f t="shared" si="18"/>
        <v>60000</v>
      </c>
      <c r="G67" s="1">
        <f t="shared" si="18"/>
        <v>60000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72" t="s">
        <v>107</v>
      </c>
      <c r="X67" s="73"/>
    </row>
    <row r="68" spans="1:26" ht="28.5" customHeight="1" x14ac:dyDescent="0.25">
      <c r="A68" s="84" t="s">
        <v>93</v>
      </c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</row>
    <row r="69" spans="1:26" ht="48.75" customHeight="1" x14ac:dyDescent="0.25">
      <c r="A69" s="36"/>
      <c r="B69" s="34" t="s">
        <v>94</v>
      </c>
      <c r="C69" s="34" t="s">
        <v>26</v>
      </c>
      <c r="D69" s="1">
        <v>980</v>
      </c>
      <c r="E69" s="1">
        <v>980</v>
      </c>
      <c r="F69" s="1">
        <v>979.9</v>
      </c>
      <c r="G69" s="1">
        <v>979.9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58" t="s">
        <v>107</v>
      </c>
      <c r="X69" s="58"/>
    </row>
    <row r="70" spans="1:26" ht="37.5" customHeight="1" x14ac:dyDescent="0.25">
      <c r="A70" s="87"/>
      <c r="B70" s="59" t="s">
        <v>14</v>
      </c>
      <c r="C70" s="47" t="s">
        <v>13</v>
      </c>
      <c r="D70" s="25">
        <f>D71</f>
        <v>980</v>
      </c>
      <c r="E70" s="25">
        <f t="shared" ref="E70" si="19">E71</f>
        <v>980</v>
      </c>
      <c r="F70" s="25">
        <f t="shared" ref="F70" si="20">F71</f>
        <v>979.9</v>
      </c>
      <c r="G70" s="25">
        <f t="shared" ref="G70" si="21">G71</f>
        <v>979.9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58" t="s">
        <v>107</v>
      </c>
      <c r="X70" s="58"/>
    </row>
    <row r="71" spans="1:26" ht="34.5" customHeight="1" x14ac:dyDescent="0.25">
      <c r="A71" s="88"/>
      <c r="B71" s="89"/>
      <c r="C71" s="34" t="s">
        <v>26</v>
      </c>
      <c r="D71" s="1">
        <f>D69</f>
        <v>980</v>
      </c>
      <c r="E71" s="1">
        <f t="shared" ref="E71:G71" si="22">E69</f>
        <v>980</v>
      </c>
      <c r="F71" s="1">
        <f t="shared" si="22"/>
        <v>979.9</v>
      </c>
      <c r="G71" s="1">
        <f t="shared" si="22"/>
        <v>979.9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58" t="s">
        <v>107</v>
      </c>
      <c r="X71" s="58"/>
    </row>
    <row r="72" spans="1:26" ht="28.5" customHeight="1" x14ac:dyDescent="0.25">
      <c r="A72" s="84" t="s">
        <v>47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</row>
    <row r="73" spans="1:26" ht="37.5" customHeight="1" x14ac:dyDescent="0.25">
      <c r="A73" s="47"/>
      <c r="B73" s="34" t="s">
        <v>48</v>
      </c>
      <c r="C73" s="34" t="s">
        <v>26</v>
      </c>
      <c r="D73" s="26">
        <v>6139.9</v>
      </c>
      <c r="E73" s="26">
        <v>6139.9</v>
      </c>
      <c r="F73" s="26">
        <v>6100.1</v>
      </c>
      <c r="G73" s="26">
        <v>6100.1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58" t="s">
        <v>141</v>
      </c>
      <c r="X73" s="58"/>
    </row>
    <row r="74" spans="1:26" ht="69.75" customHeight="1" x14ac:dyDescent="0.25">
      <c r="A74" s="47"/>
      <c r="B74" s="34" t="s">
        <v>104</v>
      </c>
      <c r="C74" s="34" t="s">
        <v>26</v>
      </c>
      <c r="D74" s="26">
        <v>1800</v>
      </c>
      <c r="E74" s="26">
        <v>1800</v>
      </c>
      <c r="F74" s="26">
        <v>1800</v>
      </c>
      <c r="G74" s="26">
        <v>1500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58" t="s">
        <v>149</v>
      </c>
      <c r="X74" s="58"/>
    </row>
    <row r="75" spans="1:26" ht="143.25" customHeight="1" x14ac:dyDescent="0.25">
      <c r="A75" s="47"/>
      <c r="B75" s="34" t="s">
        <v>128</v>
      </c>
      <c r="C75" s="34" t="s">
        <v>91</v>
      </c>
      <c r="D75" s="26">
        <v>3108.8</v>
      </c>
      <c r="E75" s="26">
        <v>3108.8</v>
      </c>
      <c r="F75" s="26">
        <v>3054.9</v>
      </c>
      <c r="G75" s="26">
        <v>3043.1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58" t="s">
        <v>150</v>
      </c>
      <c r="X75" s="58"/>
    </row>
    <row r="76" spans="1:26" ht="118.5" customHeight="1" x14ac:dyDescent="0.25">
      <c r="A76" s="47"/>
      <c r="B76" s="34" t="s">
        <v>148</v>
      </c>
      <c r="C76" s="34" t="s">
        <v>91</v>
      </c>
      <c r="D76" s="26">
        <v>17324.400000000001</v>
      </c>
      <c r="E76" s="26">
        <v>17324.400000000001</v>
      </c>
      <c r="F76" s="26">
        <v>17324.400000000001</v>
      </c>
      <c r="G76" s="26">
        <v>17270.900000000001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58" t="s">
        <v>151</v>
      </c>
      <c r="X76" s="58"/>
    </row>
    <row r="77" spans="1:26" ht="65.25" customHeight="1" x14ac:dyDescent="0.25">
      <c r="A77" s="47"/>
      <c r="B77" s="47" t="s">
        <v>49</v>
      </c>
      <c r="C77" s="34"/>
      <c r="D77" s="27">
        <f>D78+D80+D81+D82+D79</f>
        <v>174877.49999999997</v>
      </c>
      <c r="E77" s="27">
        <f t="shared" ref="E77:G77" si="23">E78+E80+E81+E82+E79</f>
        <v>173850.4</v>
      </c>
      <c r="F77" s="27">
        <f t="shared" si="23"/>
        <v>154102.70000000001</v>
      </c>
      <c r="G77" s="27">
        <f t="shared" si="23"/>
        <v>153608.9</v>
      </c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83" t="s">
        <v>152</v>
      </c>
      <c r="X77" s="83"/>
    </row>
    <row r="78" spans="1:26" ht="102.75" customHeight="1" x14ac:dyDescent="0.25">
      <c r="A78" s="47"/>
      <c r="B78" s="34" t="s">
        <v>105</v>
      </c>
      <c r="C78" s="34" t="s">
        <v>12</v>
      </c>
      <c r="D78" s="26">
        <v>79416.800000000003</v>
      </c>
      <c r="E78" s="26">
        <v>79416.800000000003</v>
      </c>
      <c r="F78" s="26">
        <v>76010.3</v>
      </c>
      <c r="G78" s="26">
        <v>76010.3</v>
      </c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58" t="s">
        <v>153</v>
      </c>
      <c r="X78" s="58"/>
    </row>
    <row r="79" spans="1:26" ht="102.75" customHeight="1" x14ac:dyDescent="0.25">
      <c r="A79" s="47"/>
      <c r="B79" s="34" t="s">
        <v>105</v>
      </c>
      <c r="C79" s="34" t="s">
        <v>26</v>
      </c>
      <c r="D79" s="26">
        <v>5000</v>
      </c>
      <c r="E79" s="26">
        <v>5000</v>
      </c>
      <c r="F79" s="26">
        <v>928.1</v>
      </c>
      <c r="G79" s="26">
        <v>489.3</v>
      </c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58" t="s">
        <v>198</v>
      </c>
      <c r="X79" s="58"/>
      <c r="Z79" s="2" t="s">
        <v>197</v>
      </c>
    </row>
    <row r="80" spans="1:26" ht="102.75" customHeight="1" x14ac:dyDescent="0.25">
      <c r="A80" s="47"/>
      <c r="B80" s="34" t="s">
        <v>105</v>
      </c>
      <c r="C80" s="34" t="s">
        <v>91</v>
      </c>
      <c r="D80" s="26">
        <v>57092.5</v>
      </c>
      <c r="E80" s="26">
        <v>57092.5</v>
      </c>
      <c r="F80" s="26">
        <v>44841.8</v>
      </c>
      <c r="G80" s="26">
        <v>44841.8</v>
      </c>
      <c r="H80" s="26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58" t="s">
        <v>199</v>
      </c>
      <c r="X80" s="58"/>
    </row>
    <row r="81" spans="1:73" ht="122.25" customHeight="1" x14ac:dyDescent="0.25">
      <c r="A81" s="47"/>
      <c r="B81" s="34" t="s">
        <v>106</v>
      </c>
      <c r="C81" s="34" t="s">
        <v>12</v>
      </c>
      <c r="D81" s="26">
        <v>31699.8</v>
      </c>
      <c r="E81" s="26">
        <v>30672.7</v>
      </c>
      <c r="F81" s="26">
        <v>30654.1</v>
      </c>
      <c r="G81" s="26">
        <v>30654.1</v>
      </c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58" t="s">
        <v>154</v>
      </c>
      <c r="X81" s="58"/>
    </row>
    <row r="82" spans="1:73" ht="104.25" customHeight="1" x14ac:dyDescent="0.25">
      <c r="A82" s="47"/>
      <c r="B82" s="34" t="s">
        <v>50</v>
      </c>
      <c r="C82" s="34" t="s">
        <v>26</v>
      </c>
      <c r="D82" s="26">
        <v>1668.4</v>
      </c>
      <c r="E82" s="26">
        <v>1668.4</v>
      </c>
      <c r="F82" s="26">
        <v>1668.4</v>
      </c>
      <c r="G82" s="26">
        <v>1613.4</v>
      </c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58" t="s">
        <v>154</v>
      </c>
      <c r="X82" s="58"/>
    </row>
    <row r="83" spans="1:73" ht="41.25" customHeight="1" x14ac:dyDescent="0.25">
      <c r="A83" s="87"/>
      <c r="B83" s="59" t="s">
        <v>14</v>
      </c>
      <c r="C83" s="47" t="s">
        <v>13</v>
      </c>
      <c r="D83" s="25">
        <f>D86+D85+D84</f>
        <v>203250.6</v>
      </c>
      <c r="E83" s="25">
        <f t="shared" ref="E83:G83" si="24">E86+E85+E84</f>
        <v>202223.5</v>
      </c>
      <c r="F83" s="25">
        <f t="shared" si="24"/>
        <v>182382.1</v>
      </c>
      <c r="G83" s="25">
        <f t="shared" si="24"/>
        <v>181523</v>
      </c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96" t="s">
        <v>155</v>
      </c>
      <c r="X83" s="97"/>
    </row>
    <row r="84" spans="1:73" ht="45" customHeight="1" x14ac:dyDescent="0.25">
      <c r="A84" s="88"/>
      <c r="B84" s="89"/>
      <c r="C84" s="34" t="s">
        <v>91</v>
      </c>
      <c r="D84" s="1">
        <f>D75+D76+D80</f>
        <v>77525.7</v>
      </c>
      <c r="E84" s="1">
        <f t="shared" ref="E84:G84" si="25">E75+E76+E80</f>
        <v>77525.7</v>
      </c>
      <c r="F84" s="1">
        <f t="shared" si="25"/>
        <v>65221.100000000006</v>
      </c>
      <c r="G84" s="1">
        <f t="shared" si="25"/>
        <v>65155.8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72" t="s">
        <v>200</v>
      </c>
      <c r="X84" s="73"/>
    </row>
    <row r="85" spans="1:73" ht="51.75" customHeight="1" x14ac:dyDescent="0.25">
      <c r="A85" s="88"/>
      <c r="B85" s="89"/>
      <c r="C85" s="34" t="s">
        <v>12</v>
      </c>
      <c r="D85" s="1">
        <f>D78+D81</f>
        <v>111116.6</v>
      </c>
      <c r="E85" s="1">
        <f t="shared" ref="E85:G85" si="26">E78+E81</f>
        <v>110089.5</v>
      </c>
      <c r="F85" s="1">
        <f t="shared" si="26"/>
        <v>106664.4</v>
      </c>
      <c r="G85" s="1">
        <f t="shared" si="26"/>
        <v>106664.4</v>
      </c>
      <c r="H85" s="25">
        <f t="shared" ref="H85:V85" si="27">H78+H81</f>
        <v>0</v>
      </c>
      <c r="I85" s="25">
        <f t="shared" si="27"/>
        <v>0</v>
      </c>
      <c r="J85" s="25">
        <f t="shared" si="27"/>
        <v>0</v>
      </c>
      <c r="K85" s="25">
        <f t="shared" si="27"/>
        <v>0</v>
      </c>
      <c r="L85" s="25">
        <f t="shared" si="27"/>
        <v>0</v>
      </c>
      <c r="M85" s="25">
        <f t="shared" si="27"/>
        <v>0</v>
      </c>
      <c r="N85" s="25">
        <f t="shared" si="27"/>
        <v>0</v>
      </c>
      <c r="O85" s="25">
        <f t="shared" si="27"/>
        <v>0</v>
      </c>
      <c r="P85" s="25">
        <f t="shared" si="27"/>
        <v>0</v>
      </c>
      <c r="Q85" s="25">
        <f t="shared" si="27"/>
        <v>0</v>
      </c>
      <c r="R85" s="25">
        <f t="shared" si="27"/>
        <v>0</v>
      </c>
      <c r="S85" s="25">
        <f t="shared" si="27"/>
        <v>0</v>
      </c>
      <c r="T85" s="25">
        <f t="shared" si="27"/>
        <v>0</v>
      </c>
      <c r="U85" s="25">
        <f t="shared" si="27"/>
        <v>0</v>
      </c>
      <c r="V85" s="25">
        <f t="shared" si="27"/>
        <v>0</v>
      </c>
      <c r="W85" s="58" t="s">
        <v>156</v>
      </c>
      <c r="X85" s="58"/>
    </row>
    <row r="86" spans="1:73" ht="34.5" customHeight="1" x14ac:dyDescent="0.25">
      <c r="A86" s="88"/>
      <c r="B86" s="89"/>
      <c r="C86" s="34" t="s">
        <v>26</v>
      </c>
      <c r="D86" s="1">
        <f>D73+D74+D79+D82</f>
        <v>14608.3</v>
      </c>
      <c r="E86" s="1">
        <f t="shared" ref="E86:G86" si="28">E73+E74+E79+E82</f>
        <v>14608.3</v>
      </c>
      <c r="F86" s="1">
        <f t="shared" si="28"/>
        <v>10496.6</v>
      </c>
      <c r="G86" s="1">
        <f t="shared" si="28"/>
        <v>9702.8000000000011</v>
      </c>
      <c r="H86" s="1" t="e">
        <f>H73+H74+#REF!+H80+H82</f>
        <v>#REF!</v>
      </c>
      <c r="I86" s="1" t="e">
        <f>I73+I74+#REF!+I80+I82</f>
        <v>#REF!</v>
      </c>
      <c r="J86" s="1" t="e">
        <f>J73+J74+#REF!+J80+J82</f>
        <v>#REF!</v>
      </c>
      <c r="K86" s="1" t="e">
        <f>K73+K74+#REF!+K80+K82</f>
        <v>#REF!</v>
      </c>
      <c r="L86" s="1" t="e">
        <f>L73+L74+#REF!+L80+L82</f>
        <v>#REF!</v>
      </c>
      <c r="M86" s="1" t="e">
        <f>M73+M74+#REF!+M80+M82</f>
        <v>#REF!</v>
      </c>
      <c r="N86" s="1" t="e">
        <f>N73+N74+#REF!+N80+N82</f>
        <v>#REF!</v>
      </c>
      <c r="O86" s="1" t="e">
        <f>O73+O74+#REF!+O80+O82</f>
        <v>#REF!</v>
      </c>
      <c r="P86" s="1" t="e">
        <f>P73+P74+#REF!+P80+P82</f>
        <v>#REF!</v>
      </c>
      <c r="Q86" s="1" t="e">
        <f>Q73+Q74+#REF!+Q80+Q82</f>
        <v>#REF!</v>
      </c>
      <c r="R86" s="1" t="e">
        <f>R73+R74+#REF!+R80+R82</f>
        <v>#REF!</v>
      </c>
      <c r="S86" s="1" t="e">
        <f>S73+S74+#REF!+S80+S82</f>
        <v>#REF!</v>
      </c>
      <c r="T86" s="1" t="e">
        <f>T73+T74+#REF!+T80+T82</f>
        <v>#REF!</v>
      </c>
      <c r="U86" s="1" t="e">
        <f>U73+U74+#REF!+U80+U82</f>
        <v>#REF!</v>
      </c>
      <c r="V86" s="1" t="e">
        <f>V73+V74+#REF!+V80+V82</f>
        <v>#REF!</v>
      </c>
      <c r="W86" s="72" t="s">
        <v>201</v>
      </c>
      <c r="X86" s="73"/>
    </row>
    <row r="87" spans="1:73" ht="33.75" customHeight="1" x14ac:dyDescent="0.25">
      <c r="A87" s="84" t="s">
        <v>54</v>
      </c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</row>
    <row r="88" spans="1:73" ht="209.25" customHeight="1" x14ac:dyDescent="0.25">
      <c r="A88" s="47"/>
      <c r="B88" s="34" t="s">
        <v>92</v>
      </c>
      <c r="C88" s="34" t="s">
        <v>26</v>
      </c>
      <c r="D88" s="1">
        <v>2950.3</v>
      </c>
      <c r="E88" s="1">
        <v>2950.3</v>
      </c>
      <c r="F88" s="1">
        <v>2950.3</v>
      </c>
      <c r="G88" s="1">
        <v>2950.3</v>
      </c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58" t="s">
        <v>107</v>
      </c>
      <c r="X88" s="58"/>
    </row>
    <row r="89" spans="1:73" ht="52.5" customHeight="1" x14ac:dyDescent="0.25">
      <c r="A89" s="47"/>
      <c r="B89" s="34" t="s">
        <v>55</v>
      </c>
      <c r="C89" s="34" t="s">
        <v>26</v>
      </c>
      <c r="D89" s="26">
        <v>543</v>
      </c>
      <c r="E89" s="26">
        <v>543</v>
      </c>
      <c r="F89" s="26">
        <v>542</v>
      </c>
      <c r="G89" s="26">
        <v>542</v>
      </c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58" t="s">
        <v>114</v>
      </c>
      <c r="X89" s="58"/>
    </row>
    <row r="90" spans="1:73" ht="44.25" customHeight="1" x14ac:dyDescent="0.25">
      <c r="A90" s="47"/>
      <c r="B90" s="34" t="s">
        <v>108</v>
      </c>
      <c r="C90" s="34" t="s">
        <v>26</v>
      </c>
      <c r="D90" s="26">
        <v>5489.8</v>
      </c>
      <c r="E90" s="26">
        <v>5489.8</v>
      </c>
      <c r="F90" s="26">
        <v>5332.9</v>
      </c>
      <c r="G90" s="26">
        <v>5332.9</v>
      </c>
      <c r="H90" s="26">
        <v>5332.9</v>
      </c>
      <c r="I90" s="26">
        <v>5332.9</v>
      </c>
      <c r="J90" s="26">
        <v>5332.9</v>
      </c>
      <c r="K90" s="26">
        <v>5332.9</v>
      </c>
      <c r="L90" s="26">
        <v>5332.9</v>
      </c>
      <c r="M90" s="26">
        <v>5332.9</v>
      </c>
      <c r="N90" s="26">
        <v>5332.9</v>
      </c>
      <c r="O90" s="26">
        <v>5332.9</v>
      </c>
      <c r="P90" s="26">
        <v>5332.9</v>
      </c>
      <c r="Q90" s="26">
        <v>5332.9</v>
      </c>
      <c r="R90" s="26">
        <v>5332.9</v>
      </c>
      <c r="S90" s="26">
        <v>5332.9</v>
      </c>
      <c r="T90" s="26">
        <v>5332.9</v>
      </c>
      <c r="U90" s="26">
        <v>5332.9</v>
      </c>
      <c r="V90" s="26">
        <v>5332.9</v>
      </c>
      <c r="W90" s="58" t="s">
        <v>129</v>
      </c>
      <c r="X90" s="58"/>
    </row>
    <row r="91" spans="1:73" ht="162.75" customHeight="1" x14ac:dyDescent="0.25">
      <c r="A91" s="47"/>
      <c r="B91" s="34" t="s">
        <v>56</v>
      </c>
      <c r="C91" s="34" t="s">
        <v>26</v>
      </c>
      <c r="D91" s="26">
        <v>3421.9</v>
      </c>
      <c r="E91" s="26">
        <v>3421.9</v>
      </c>
      <c r="F91" s="26">
        <v>2113.4</v>
      </c>
      <c r="G91" s="26">
        <v>2113.4</v>
      </c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58" t="s">
        <v>157</v>
      </c>
      <c r="X91" s="58"/>
    </row>
    <row r="92" spans="1:73" ht="104.25" customHeight="1" x14ac:dyDescent="0.25">
      <c r="A92" s="47"/>
      <c r="B92" s="34" t="s">
        <v>57</v>
      </c>
      <c r="C92" s="34" t="s">
        <v>12</v>
      </c>
      <c r="D92" s="26">
        <v>480.8</v>
      </c>
      <c r="E92" s="26">
        <v>480.8</v>
      </c>
      <c r="F92" s="26">
        <v>459.5</v>
      </c>
      <c r="G92" s="26">
        <v>459.5</v>
      </c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58" t="s">
        <v>158</v>
      </c>
      <c r="X92" s="58"/>
      <c r="BU92" s="2" t="s">
        <v>51</v>
      </c>
    </row>
    <row r="93" spans="1:73" ht="61.5" customHeight="1" x14ac:dyDescent="0.25">
      <c r="A93" s="47"/>
      <c r="B93" s="34" t="s">
        <v>58</v>
      </c>
      <c r="C93" s="34" t="s">
        <v>26</v>
      </c>
      <c r="D93" s="26">
        <v>677.3</v>
      </c>
      <c r="E93" s="26">
        <v>677.3</v>
      </c>
      <c r="F93" s="26">
        <v>647.20000000000005</v>
      </c>
      <c r="G93" s="26">
        <v>647.20000000000005</v>
      </c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58" t="s">
        <v>158</v>
      </c>
      <c r="X93" s="58"/>
    </row>
    <row r="94" spans="1:73" ht="84.75" customHeight="1" x14ac:dyDescent="0.25">
      <c r="A94" s="47"/>
      <c r="B94" s="34" t="s">
        <v>113</v>
      </c>
      <c r="C94" s="34" t="s">
        <v>26</v>
      </c>
      <c r="D94" s="26">
        <v>372.6</v>
      </c>
      <c r="E94" s="26">
        <v>372.6</v>
      </c>
      <c r="F94" s="26">
        <v>371.7</v>
      </c>
      <c r="G94" s="26">
        <v>371.7</v>
      </c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58" t="s">
        <v>114</v>
      </c>
      <c r="X94" s="58"/>
    </row>
    <row r="95" spans="1:73" ht="84.75" customHeight="1" x14ac:dyDescent="0.25">
      <c r="A95" s="47"/>
      <c r="B95" s="34" t="s">
        <v>115</v>
      </c>
      <c r="C95" s="34" t="s">
        <v>26</v>
      </c>
      <c r="D95" s="26">
        <v>344</v>
      </c>
      <c r="E95" s="26">
        <v>344</v>
      </c>
      <c r="F95" s="26">
        <v>344</v>
      </c>
      <c r="G95" s="26">
        <v>344</v>
      </c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58" t="s">
        <v>116</v>
      </c>
      <c r="X95" s="58"/>
    </row>
    <row r="96" spans="1:73" ht="108.75" customHeight="1" x14ac:dyDescent="0.25">
      <c r="A96" s="47"/>
      <c r="B96" s="34" t="s">
        <v>117</v>
      </c>
      <c r="C96" s="34" t="s">
        <v>26</v>
      </c>
      <c r="D96" s="26">
        <v>607.9</v>
      </c>
      <c r="E96" s="26">
        <v>607.9</v>
      </c>
      <c r="F96" s="26">
        <v>607.9</v>
      </c>
      <c r="G96" s="26">
        <v>607.9</v>
      </c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58" t="s">
        <v>116</v>
      </c>
      <c r="X96" s="58"/>
    </row>
    <row r="97" spans="1:24" ht="108.75" customHeight="1" x14ac:dyDescent="0.25">
      <c r="A97" s="47"/>
      <c r="B97" s="34" t="s">
        <v>118</v>
      </c>
      <c r="C97" s="34" t="s">
        <v>26</v>
      </c>
      <c r="D97" s="26">
        <v>1140</v>
      </c>
      <c r="E97" s="26">
        <v>1140</v>
      </c>
      <c r="F97" s="26">
        <v>1139.3</v>
      </c>
      <c r="G97" s="26">
        <v>1139.3</v>
      </c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58" t="s">
        <v>125</v>
      </c>
      <c r="X97" s="58"/>
    </row>
    <row r="98" spans="1:24" ht="99.75" customHeight="1" x14ac:dyDescent="0.25">
      <c r="A98" s="47"/>
      <c r="B98" s="24" t="s">
        <v>109</v>
      </c>
      <c r="C98" s="34" t="s">
        <v>12</v>
      </c>
      <c r="D98" s="26">
        <v>440</v>
      </c>
      <c r="E98" s="26">
        <v>440</v>
      </c>
      <c r="F98" s="26">
        <v>440</v>
      </c>
      <c r="G98" s="26">
        <v>440</v>
      </c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58" t="s">
        <v>107</v>
      </c>
      <c r="X98" s="58"/>
    </row>
    <row r="99" spans="1:24" ht="99.75" customHeight="1" x14ac:dyDescent="0.25">
      <c r="A99" s="41"/>
      <c r="B99" s="24" t="s">
        <v>110</v>
      </c>
      <c r="C99" s="34" t="s">
        <v>12</v>
      </c>
      <c r="D99" s="26">
        <v>220</v>
      </c>
      <c r="E99" s="26">
        <v>220</v>
      </c>
      <c r="F99" s="26">
        <v>220</v>
      </c>
      <c r="G99" s="26">
        <v>220</v>
      </c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58" t="s">
        <v>107</v>
      </c>
      <c r="X99" s="58"/>
    </row>
    <row r="100" spans="1:24" ht="99.75" customHeight="1" x14ac:dyDescent="0.25">
      <c r="A100" s="41"/>
      <c r="B100" s="24" t="s">
        <v>111</v>
      </c>
      <c r="C100" s="34" t="s">
        <v>12</v>
      </c>
      <c r="D100" s="26">
        <v>220</v>
      </c>
      <c r="E100" s="26">
        <v>220</v>
      </c>
      <c r="F100" s="26">
        <v>220</v>
      </c>
      <c r="G100" s="26">
        <v>220</v>
      </c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58" t="s">
        <v>107</v>
      </c>
      <c r="X100" s="58"/>
    </row>
    <row r="101" spans="1:24" ht="99.75" customHeight="1" x14ac:dyDescent="0.25">
      <c r="A101" s="41"/>
      <c r="B101" s="24" t="s">
        <v>112</v>
      </c>
      <c r="C101" s="34" t="s">
        <v>12</v>
      </c>
      <c r="D101" s="26">
        <v>1000</v>
      </c>
      <c r="E101" s="26">
        <v>1000</v>
      </c>
      <c r="F101" s="26">
        <v>1000</v>
      </c>
      <c r="G101" s="26">
        <v>1000</v>
      </c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58" t="s">
        <v>107</v>
      </c>
      <c r="X101" s="58"/>
    </row>
    <row r="102" spans="1:24" ht="37.5" customHeight="1" x14ac:dyDescent="0.25">
      <c r="A102" s="59"/>
      <c r="B102" s="59" t="s">
        <v>14</v>
      </c>
      <c r="C102" s="47" t="s">
        <v>13</v>
      </c>
      <c r="D102" s="25">
        <f>D103+D104</f>
        <v>17907.599999999999</v>
      </c>
      <c r="E102" s="25">
        <f t="shared" ref="E102:G102" si="29">E103+E104</f>
        <v>17907.599999999999</v>
      </c>
      <c r="F102" s="25">
        <f>F103+F104</f>
        <v>16388.2</v>
      </c>
      <c r="G102" s="25">
        <f t="shared" si="29"/>
        <v>16388.2</v>
      </c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96" t="s">
        <v>202</v>
      </c>
      <c r="X102" s="97"/>
    </row>
    <row r="103" spans="1:24" ht="34.5" customHeight="1" x14ac:dyDescent="0.25">
      <c r="A103" s="62"/>
      <c r="B103" s="89"/>
      <c r="C103" s="34" t="s">
        <v>26</v>
      </c>
      <c r="D103" s="1">
        <f>D88+D89+D90+D91+D93+D94+D95+D96+D97</f>
        <v>15546.8</v>
      </c>
      <c r="E103" s="1">
        <f t="shared" ref="E103" si="30">E88+E89+E90+E91+E93+E94+E95+E96+E97</f>
        <v>15546.8</v>
      </c>
      <c r="F103" s="1">
        <f>F88+F89+F90+F91+F93+F94+F95+F96+F97</f>
        <v>14048.7</v>
      </c>
      <c r="G103" s="1">
        <f>G88+G89+G90+G91+G93+G94+G95+G96+G97</f>
        <v>14048.7</v>
      </c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72" t="s">
        <v>203</v>
      </c>
      <c r="X103" s="73"/>
    </row>
    <row r="104" spans="1:24" ht="48.75" customHeight="1" x14ac:dyDescent="0.25">
      <c r="A104" s="63"/>
      <c r="B104" s="62"/>
      <c r="C104" s="34" t="s">
        <v>12</v>
      </c>
      <c r="D104" s="1">
        <f>D92+D98+D99+D100+D101</f>
        <v>2360.8000000000002</v>
      </c>
      <c r="E104" s="1">
        <f t="shared" ref="E104:G104" si="31">E92+E98+E99+E100+E101</f>
        <v>2360.8000000000002</v>
      </c>
      <c r="F104" s="1">
        <f t="shared" si="31"/>
        <v>2339.5</v>
      </c>
      <c r="G104" s="1">
        <f t="shared" si="31"/>
        <v>2339.5</v>
      </c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72" t="s">
        <v>144</v>
      </c>
      <c r="X104" s="73"/>
    </row>
    <row r="105" spans="1:24" ht="36" customHeight="1" x14ac:dyDescent="0.25">
      <c r="A105" s="77"/>
      <c r="B105" s="59" t="s">
        <v>11</v>
      </c>
      <c r="C105" s="47" t="s">
        <v>13</v>
      </c>
      <c r="D105" s="25">
        <f>D106+D107+D108+D109</f>
        <v>358241.5</v>
      </c>
      <c r="E105" s="25">
        <f>E106+E107+E108+E109</f>
        <v>357214.4</v>
      </c>
      <c r="F105" s="25">
        <f>F106+F107+F108+F109</f>
        <v>331653.30000000005</v>
      </c>
      <c r="G105" s="25">
        <f>G106+G107+G108+G109</f>
        <v>328813.09999999998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6" t="s">
        <v>204</v>
      </c>
      <c r="X105" s="97"/>
    </row>
    <row r="106" spans="1:24" ht="33.75" customHeight="1" x14ac:dyDescent="0.25">
      <c r="A106" s="62"/>
      <c r="B106" s="78"/>
      <c r="C106" s="34" t="s">
        <v>26</v>
      </c>
      <c r="D106" s="1">
        <f>D52+D65+D71+D86+D103</f>
        <v>86742.1</v>
      </c>
      <c r="E106" s="1">
        <f t="shared" ref="E106:G106" si="32">E52+E65+E71+E86+E103</f>
        <v>86742.1</v>
      </c>
      <c r="F106" s="1">
        <f t="shared" si="32"/>
        <v>77344.5</v>
      </c>
      <c r="G106" s="1">
        <f t="shared" si="32"/>
        <v>74569.600000000006</v>
      </c>
      <c r="H106" s="1" t="e">
        <f t="shared" ref="H106:V106" si="33">H52+H65+H86+H103+H71</f>
        <v>#REF!</v>
      </c>
      <c r="I106" s="1" t="e">
        <f t="shared" si="33"/>
        <v>#REF!</v>
      </c>
      <c r="J106" s="1" t="e">
        <f t="shared" si="33"/>
        <v>#REF!</v>
      </c>
      <c r="K106" s="1" t="e">
        <f t="shared" si="33"/>
        <v>#REF!</v>
      </c>
      <c r="L106" s="1" t="e">
        <f t="shared" si="33"/>
        <v>#REF!</v>
      </c>
      <c r="M106" s="1" t="e">
        <f t="shared" si="33"/>
        <v>#REF!</v>
      </c>
      <c r="N106" s="1" t="e">
        <f t="shared" si="33"/>
        <v>#REF!</v>
      </c>
      <c r="O106" s="1" t="e">
        <f t="shared" si="33"/>
        <v>#REF!</v>
      </c>
      <c r="P106" s="1" t="e">
        <f t="shared" si="33"/>
        <v>#REF!</v>
      </c>
      <c r="Q106" s="1" t="e">
        <f t="shared" si="33"/>
        <v>#REF!</v>
      </c>
      <c r="R106" s="1" t="e">
        <f t="shared" si="33"/>
        <v>#REF!</v>
      </c>
      <c r="S106" s="1" t="e">
        <f t="shared" si="33"/>
        <v>#REF!</v>
      </c>
      <c r="T106" s="1" t="e">
        <f t="shared" si="33"/>
        <v>#REF!</v>
      </c>
      <c r="U106" s="1" t="e">
        <f t="shared" si="33"/>
        <v>#REF!</v>
      </c>
      <c r="V106" s="1" t="e">
        <f t="shared" si="33"/>
        <v>#REF!</v>
      </c>
      <c r="W106" s="58" t="s">
        <v>205</v>
      </c>
      <c r="X106" s="58"/>
    </row>
    <row r="107" spans="1:24" ht="65.25" customHeight="1" x14ac:dyDescent="0.25">
      <c r="A107" s="62"/>
      <c r="B107" s="78"/>
      <c r="C107" s="34" t="s">
        <v>12</v>
      </c>
      <c r="D107" s="1">
        <f>D54+D66+D85+D104</f>
        <v>132168.20000000001</v>
      </c>
      <c r="E107" s="1">
        <f t="shared" ref="E107:G107" si="34">E54+E66+E85+E104</f>
        <v>131141.1</v>
      </c>
      <c r="F107" s="1">
        <f t="shared" si="34"/>
        <v>127298.7</v>
      </c>
      <c r="G107" s="1">
        <f t="shared" si="34"/>
        <v>127298.7</v>
      </c>
      <c r="H107" s="1" t="e">
        <f>H82+#REF!</f>
        <v>#REF!</v>
      </c>
      <c r="I107" s="1" t="e">
        <f>I82+#REF!</f>
        <v>#REF!</v>
      </c>
      <c r="J107" s="1" t="e">
        <f>J82+#REF!</f>
        <v>#REF!</v>
      </c>
      <c r="K107" s="1" t="e">
        <f>K82+#REF!</f>
        <v>#REF!</v>
      </c>
      <c r="L107" s="1" t="e">
        <f>L82+#REF!</f>
        <v>#REF!</v>
      </c>
      <c r="M107" s="1" t="e">
        <f>M82+#REF!</f>
        <v>#REF!</v>
      </c>
      <c r="N107" s="1" t="e">
        <f>N82+#REF!</f>
        <v>#REF!</v>
      </c>
      <c r="O107" s="1" t="e">
        <f>O82+#REF!</f>
        <v>#REF!</v>
      </c>
      <c r="P107" s="1" t="e">
        <f>P82+#REF!</f>
        <v>#REF!</v>
      </c>
      <c r="Q107" s="1" t="e">
        <f>Q82+#REF!</f>
        <v>#REF!</v>
      </c>
      <c r="R107" s="1" t="e">
        <f>R82+#REF!</f>
        <v>#REF!</v>
      </c>
      <c r="S107" s="1" t="e">
        <f>S82+#REF!</f>
        <v>#REF!</v>
      </c>
      <c r="T107" s="1" t="e">
        <f>T82+#REF!</f>
        <v>#REF!</v>
      </c>
      <c r="U107" s="1" t="e">
        <f>U82+#REF!</f>
        <v>#REF!</v>
      </c>
      <c r="V107" s="1" t="e">
        <f>V82+#REF!</f>
        <v>#REF!</v>
      </c>
      <c r="W107" s="58" t="s">
        <v>206</v>
      </c>
      <c r="X107" s="58"/>
    </row>
    <row r="108" spans="1:24" ht="65.25" customHeight="1" x14ac:dyDescent="0.25">
      <c r="A108" s="62"/>
      <c r="B108" s="62"/>
      <c r="C108" s="34" t="s">
        <v>91</v>
      </c>
      <c r="D108" s="1">
        <f>D53+D84</f>
        <v>79331.199999999997</v>
      </c>
      <c r="E108" s="1">
        <f t="shared" ref="E108:G108" si="35">E53+E84</f>
        <v>79331.199999999997</v>
      </c>
      <c r="F108" s="1">
        <f t="shared" si="35"/>
        <v>67010.100000000006</v>
      </c>
      <c r="G108" s="1">
        <f t="shared" si="35"/>
        <v>66944.800000000003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58" t="s">
        <v>207</v>
      </c>
      <c r="X108" s="58"/>
    </row>
    <row r="109" spans="1:24" ht="65.25" customHeight="1" x14ac:dyDescent="0.25">
      <c r="A109" s="63"/>
      <c r="B109" s="63"/>
      <c r="C109" s="34" t="s">
        <v>127</v>
      </c>
      <c r="D109" s="1">
        <f>D67</f>
        <v>60000</v>
      </c>
      <c r="E109" s="1">
        <f t="shared" ref="E109:G109" si="36">E67</f>
        <v>60000</v>
      </c>
      <c r="F109" s="1">
        <f t="shared" si="36"/>
        <v>60000</v>
      </c>
      <c r="G109" s="1">
        <f t="shared" si="36"/>
        <v>60000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72" t="s">
        <v>120</v>
      </c>
      <c r="X109" s="73"/>
    </row>
    <row r="110" spans="1:24" ht="15.75" customHeight="1" x14ac:dyDescent="0.25">
      <c r="A110" s="45"/>
      <c r="B110" s="84" t="s">
        <v>59</v>
      </c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</row>
    <row r="111" spans="1:24" ht="28.5" customHeight="1" x14ac:dyDescent="0.25">
      <c r="A111" s="52">
        <v>4</v>
      </c>
      <c r="B111" s="90" t="s">
        <v>60</v>
      </c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2"/>
    </row>
    <row r="112" spans="1:24" ht="57.75" customHeight="1" x14ac:dyDescent="0.25">
      <c r="B112" s="34" t="s">
        <v>61</v>
      </c>
      <c r="C112" s="34" t="s">
        <v>26</v>
      </c>
      <c r="D112" s="1">
        <v>90.3</v>
      </c>
      <c r="E112" s="1">
        <v>90.3</v>
      </c>
      <c r="F112" s="1">
        <v>90</v>
      </c>
      <c r="G112" s="1">
        <v>90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58" t="s">
        <v>208</v>
      </c>
      <c r="X112" s="58"/>
    </row>
    <row r="113" spans="1:24" ht="48.75" customHeight="1" x14ac:dyDescent="0.25">
      <c r="A113" s="7"/>
      <c r="B113" s="34" t="s">
        <v>62</v>
      </c>
      <c r="C113" s="34" t="s">
        <v>26</v>
      </c>
      <c r="D113" s="1">
        <v>725</v>
      </c>
      <c r="E113" s="1">
        <v>725</v>
      </c>
      <c r="F113" s="1">
        <v>718.8</v>
      </c>
      <c r="G113" s="1">
        <v>718.8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58" t="s">
        <v>209</v>
      </c>
      <c r="X113" s="58"/>
    </row>
    <row r="114" spans="1:24" ht="48.75" customHeight="1" x14ac:dyDescent="0.25">
      <c r="A114" s="7"/>
      <c r="B114" s="24" t="s">
        <v>95</v>
      </c>
      <c r="C114" s="34" t="s">
        <v>26</v>
      </c>
      <c r="D114" s="1">
        <v>4000</v>
      </c>
      <c r="E114" s="1">
        <v>4000</v>
      </c>
      <c r="F114" s="57">
        <v>3999.9</v>
      </c>
      <c r="G114" s="57">
        <v>3999.8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58" t="s">
        <v>120</v>
      </c>
      <c r="X114" s="58"/>
    </row>
    <row r="115" spans="1:24" ht="127.5" customHeight="1" x14ac:dyDescent="0.25">
      <c r="A115" s="42"/>
      <c r="B115" s="24" t="s">
        <v>119</v>
      </c>
      <c r="C115" s="34" t="s">
        <v>12</v>
      </c>
      <c r="D115" s="1">
        <v>6158.7</v>
      </c>
      <c r="E115" s="1">
        <v>6158.7</v>
      </c>
      <c r="F115" s="1">
        <v>6158.7</v>
      </c>
      <c r="G115" s="1">
        <v>6158.7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58" t="s">
        <v>120</v>
      </c>
      <c r="X115" s="58"/>
    </row>
    <row r="116" spans="1:24" ht="131.25" customHeight="1" x14ac:dyDescent="0.25">
      <c r="A116" s="42"/>
      <c r="B116" s="24" t="s">
        <v>121</v>
      </c>
      <c r="C116" s="34" t="s">
        <v>26</v>
      </c>
      <c r="D116" s="1">
        <v>324.10000000000002</v>
      </c>
      <c r="E116" s="1">
        <v>324.10000000000002</v>
      </c>
      <c r="F116" s="1">
        <v>324.10000000000002</v>
      </c>
      <c r="G116" s="1">
        <v>324.10000000000002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58" t="s">
        <v>120</v>
      </c>
      <c r="X116" s="58"/>
    </row>
    <row r="117" spans="1:24" ht="33" customHeight="1" x14ac:dyDescent="0.25">
      <c r="A117" s="74"/>
      <c r="B117" s="59" t="s">
        <v>14</v>
      </c>
      <c r="C117" s="47" t="s">
        <v>13</v>
      </c>
      <c r="D117" s="25">
        <f>D118+D119</f>
        <v>11298.1</v>
      </c>
      <c r="E117" s="25">
        <f t="shared" ref="E117" si="37">E118+E119</f>
        <v>11298.1</v>
      </c>
      <c r="F117" s="25">
        <f>F118+F119</f>
        <v>11291.5</v>
      </c>
      <c r="G117" s="25">
        <f>G118+G119</f>
        <v>11291.400000000001</v>
      </c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83" t="s">
        <v>125</v>
      </c>
      <c r="X117" s="58"/>
    </row>
    <row r="118" spans="1:24" ht="48.75" customHeight="1" x14ac:dyDescent="0.25">
      <c r="A118" s="75"/>
      <c r="B118" s="89"/>
      <c r="C118" s="34" t="s">
        <v>12</v>
      </c>
      <c r="D118" s="1">
        <f>D115</f>
        <v>6158.7</v>
      </c>
      <c r="E118" s="1">
        <f t="shared" ref="E118:G118" si="38">E115</f>
        <v>6158.7</v>
      </c>
      <c r="F118" s="1">
        <f t="shared" si="38"/>
        <v>6158.7</v>
      </c>
      <c r="G118" s="1">
        <f t="shared" si="38"/>
        <v>6158.7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58" t="s">
        <v>120</v>
      </c>
      <c r="X118" s="58"/>
    </row>
    <row r="119" spans="1:24" ht="51" customHeight="1" x14ac:dyDescent="0.25">
      <c r="A119" s="75"/>
      <c r="B119" s="63"/>
      <c r="C119" s="34" t="s">
        <v>26</v>
      </c>
      <c r="D119" s="1">
        <f>D112+D113+D114+D116</f>
        <v>5139.4000000000005</v>
      </c>
      <c r="E119" s="1">
        <f t="shared" ref="E119:G119" si="39">E112+E113+E114+E116</f>
        <v>5139.4000000000005</v>
      </c>
      <c r="F119" s="1">
        <f t="shared" si="39"/>
        <v>5132.8</v>
      </c>
      <c r="G119" s="1">
        <f t="shared" si="39"/>
        <v>5132.7000000000007</v>
      </c>
      <c r="H119" s="30">
        <f t="shared" ref="H119:V119" si="40">H112</f>
        <v>0</v>
      </c>
      <c r="I119" s="30">
        <f t="shared" si="40"/>
        <v>0</v>
      </c>
      <c r="J119" s="30">
        <f t="shared" si="40"/>
        <v>0</v>
      </c>
      <c r="K119" s="30">
        <f t="shared" si="40"/>
        <v>0</v>
      </c>
      <c r="L119" s="30">
        <f t="shared" si="40"/>
        <v>0</v>
      </c>
      <c r="M119" s="30">
        <f t="shared" si="40"/>
        <v>0</v>
      </c>
      <c r="N119" s="30">
        <f t="shared" si="40"/>
        <v>0</v>
      </c>
      <c r="O119" s="30">
        <f t="shared" si="40"/>
        <v>0</v>
      </c>
      <c r="P119" s="30">
        <f t="shared" si="40"/>
        <v>0</v>
      </c>
      <c r="Q119" s="30">
        <f t="shared" si="40"/>
        <v>0</v>
      </c>
      <c r="R119" s="30">
        <f t="shared" si="40"/>
        <v>0</v>
      </c>
      <c r="S119" s="30">
        <f t="shared" si="40"/>
        <v>0</v>
      </c>
      <c r="T119" s="30">
        <f t="shared" si="40"/>
        <v>0</v>
      </c>
      <c r="U119" s="30">
        <f t="shared" si="40"/>
        <v>0</v>
      </c>
      <c r="V119" s="30">
        <f t="shared" si="40"/>
        <v>0</v>
      </c>
      <c r="W119" s="58" t="s">
        <v>210</v>
      </c>
      <c r="X119" s="58"/>
    </row>
    <row r="120" spans="1:24" ht="42" customHeight="1" x14ac:dyDescent="0.25">
      <c r="A120" s="76"/>
      <c r="B120" s="93" t="s">
        <v>63</v>
      </c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2"/>
    </row>
    <row r="121" spans="1:24" ht="91.5" customHeight="1" x14ac:dyDescent="0.25">
      <c r="B121" s="34" t="s">
        <v>64</v>
      </c>
      <c r="C121" s="34" t="s">
        <v>26</v>
      </c>
      <c r="D121" s="1">
        <v>28</v>
      </c>
      <c r="E121" s="1">
        <v>28</v>
      </c>
      <c r="F121" s="1">
        <v>28</v>
      </c>
      <c r="G121" s="1">
        <v>28</v>
      </c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58" t="s">
        <v>120</v>
      </c>
      <c r="X121" s="58"/>
    </row>
    <row r="122" spans="1:24" ht="61.5" customHeight="1" x14ac:dyDescent="0.25">
      <c r="A122" s="23"/>
      <c r="B122" s="34" t="s">
        <v>65</v>
      </c>
      <c r="C122" s="34" t="s">
        <v>26</v>
      </c>
      <c r="D122" s="1">
        <v>3580.5</v>
      </c>
      <c r="E122" s="1">
        <v>3580.5</v>
      </c>
      <c r="F122" s="1">
        <v>3580.5</v>
      </c>
      <c r="G122" s="1">
        <v>3374.1</v>
      </c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58" t="s">
        <v>211</v>
      </c>
      <c r="X122" s="58"/>
    </row>
    <row r="123" spans="1:24" ht="102" customHeight="1" x14ac:dyDescent="0.25">
      <c r="A123" s="23"/>
      <c r="B123" s="34" t="s">
        <v>66</v>
      </c>
      <c r="C123" s="34" t="s">
        <v>26</v>
      </c>
      <c r="D123" s="1">
        <v>1098</v>
      </c>
      <c r="E123" s="1">
        <v>1098</v>
      </c>
      <c r="F123" s="1">
        <v>1097.8</v>
      </c>
      <c r="G123" s="1">
        <v>1097.8</v>
      </c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58" t="s">
        <v>120</v>
      </c>
      <c r="X123" s="58"/>
    </row>
    <row r="124" spans="1:24" ht="102" customHeight="1" x14ac:dyDescent="0.25">
      <c r="A124" s="23"/>
      <c r="B124" s="34" t="s">
        <v>85</v>
      </c>
      <c r="C124" s="34" t="s">
        <v>26</v>
      </c>
      <c r="D124" s="1">
        <v>141.5</v>
      </c>
      <c r="E124" s="1">
        <v>141.5</v>
      </c>
      <c r="F124" s="1">
        <v>141.5</v>
      </c>
      <c r="G124" s="1">
        <v>141.5</v>
      </c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58" t="s">
        <v>120</v>
      </c>
      <c r="X124" s="58"/>
    </row>
    <row r="125" spans="1:24" ht="70.5" customHeight="1" x14ac:dyDescent="0.25">
      <c r="A125" s="23"/>
      <c r="B125" s="24" t="s">
        <v>122</v>
      </c>
      <c r="C125" s="34" t="s">
        <v>12</v>
      </c>
      <c r="D125" s="1">
        <v>2689.4</v>
      </c>
      <c r="E125" s="1">
        <v>2689.4</v>
      </c>
      <c r="F125" s="1">
        <v>2689.4</v>
      </c>
      <c r="G125" s="1">
        <v>2689.4</v>
      </c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58" t="s">
        <v>120</v>
      </c>
      <c r="X125" s="58"/>
    </row>
    <row r="126" spans="1:24" ht="32.25" customHeight="1" x14ac:dyDescent="0.25">
      <c r="A126" s="102"/>
      <c r="B126" s="59" t="s">
        <v>14</v>
      </c>
      <c r="C126" s="47" t="s">
        <v>86</v>
      </c>
      <c r="D126" s="25">
        <f>D127+D128</f>
        <v>7537.4</v>
      </c>
      <c r="E126" s="25">
        <f t="shared" ref="E126:V126" si="41">E127+E128</f>
        <v>7537.4</v>
      </c>
      <c r="F126" s="25">
        <f t="shared" si="41"/>
        <v>7537.2000000000007</v>
      </c>
      <c r="G126" s="25">
        <f t="shared" si="41"/>
        <v>7330.7999999999993</v>
      </c>
      <c r="H126" s="25">
        <f t="shared" si="41"/>
        <v>0</v>
      </c>
      <c r="I126" s="25">
        <f t="shared" si="41"/>
        <v>0</v>
      </c>
      <c r="J126" s="25">
        <f t="shared" si="41"/>
        <v>0</v>
      </c>
      <c r="K126" s="25">
        <f t="shared" si="41"/>
        <v>0</v>
      </c>
      <c r="L126" s="25">
        <f t="shared" si="41"/>
        <v>0</v>
      </c>
      <c r="M126" s="25">
        <f t="shared" si="41"/>
        <v>0</v>
      </c>
      <c r="N126" s="25">
        <f t="shared" si="41"/>
        <v>0</v>
      </c>
      <c r="O126" s="25">
        <f t="shared" si="41"/>
        <v>0</v>
      </c>
      <c r="P126" s="25">
        <f t="shared" si="41"/>
        <v>0</v>
      </c>
      <c r="Q126" s="25">
        <f t="shared" si="41"/>
        <v>0</v>
      </c>
      <c r="R126" s="25">
        <f t="shared" si="41"/>
        <v>0</v>
      </c>
      <c r="S126" s="25">
        <f t="shared" si="41"/>
        <v>0</v>
      </c>
      <c r="T126" s="25">
        <f t="shared" si="41"/>
        <v>0</v>
      </c>
      <c r="U126" s="25">
        <f t="shared" si="41"/>
        <v>0</v>
      </c>
      <c r="V126" s="25">
        <f t="shared" si="41"/>
        <v>0</v>
      </c>
      <c r="W126" s="83" t="s">
        <v>212</v>
      </c>
      <c r="X126" s="83"/>
    </row>
    <row r="127" spans="1:24" s="11" customFormat="1" ht="36.75" customHeight="1" x14ac:dyDescent="0.25">
      <c r="A127" s="75"/>
      <c r="B127" s="62"/>
      <c r="C127" s="34" t="s">
        <v>26</v>
      </c>
      <c r="D127" s="1">
        <f>D121+D122+D123+D124</f>
        <v>4848</v>
      </c>
      <c r="E127" s="1">
        <f t="shared" ref="E127:V127" si="42">E121+E122+E123+E124</f>
        <v>4848</v>
      </c>
      <c r="F127" s="1">
        <f t="shared" si="42"/>
        <v>4847.8</v>
      </c>
      <c r="G127" s="1">
        <f t="shared" si="42"/>
        <v>4641.3999999999996</v>
      </c>
      <c r="H127" s="1">
        <f t="shared" si="42"/>
        <v>0</v>
      </c>
      <c r="I127" s="1">
        <f t="shared" si="42"/>
        <v>0</v>
      </c>
      <c r="J127" s="1">
        <f t="shared" si="42"/>
        <v>0</v>
      </c>
      <c r="K127" s="1">
        <f t="shared" si="42"/>
        <v>0</v>
      </c>
      <c r="L127" s="1">
        <f t="shared" si="42"/>
        <v>0</v>
      </c>
      <c r="M127" s="1">
        <f t="shared" si="42"/>
        <v>0</v>
      </c>
      <c r="N127" s="1">
        <f t="shared" si="42"/>
        <v>0</v>
      </c>
      <c r="O127" s="1">
        <f t="shared" si="42"/>
        <v>0</v>
      </c>
      <c r="P127" s="1">
        <f t="shared" si="42"/>
        <v>0</v>
      </c>
      <c r="Q127" s="1">
        <f t="shared" si="42"/>
        <v>0</v>
      </c>
      <c r="R127" s="1">
        <f t="shared" si="42"/>
        <v>0</v>
      </c>
      <c r="S127" s="1">
        <f t="shared" si="42"/>
        <v>0</v>
      </c>
      <c r="T127" s="1">
        <f t="shared" si="42"/>
        <v>0</v>
      </c>
      <c r="U127" s="1">
        <f t="shared" si="42"/>
        <v>0</v>
      </c>
      <c r="V127" s="1">
        <f t="shared" si="42"/>
        <v>0</v>
      </c>
      <c r="W127" s="58" t="s">
        <v>213</v>
      </c>
      <c r="X127" s="58"/>
    </row>
    <row r="128" spans="1:24" s="11" customFormat="1" ht="48" customHeight="1" x14ac:dyDescent="0.25">
      <c r="A128" s="76"/>
      <c r="B128" s="63"/>
      <c r="C128" s="34" t="s">
        <v>12</v>
      </c>
      <c r="D128" s="1">
        <f>D125</f>
        <v>2689.4</v>
      </c>
      <c r="E128" s="1">
        <f t="shared" ref="E128:V128" si="43">E125</f>
        <v>2689.4</v>
      </c>
      <c r="F128" s="1">
        <f t="shared" si="43"/>
        <v>2689.4</v>
      </c>
      <c r="G128" s="1">
        <f t="shared" si="43"/>
        <v>2689.4</v>
      </c>
      <c r="H128" s="1">
        <f t="shared" si="43"/>
        <v>0</v>
      </c>
      <c r="I128" s="1">
        <f t="shared" si="43"/>
        <v>0</v>
      </c>
      <c r="J128" s="1">
        <f t="shared" si="43"/>
        <v>0</v>
      </c>
      <c r="K128" s="1">
        <f t="shared" si="43"/>
        <v>0</v>
      </c>
      <c r="L128" s="1">
        <f t="shared" si="43"/>
        <v>0</v>
      </c>
      <c r="M128" s="1">
        <f t="shared" si="43"/>
        <v>0</v>
      </c>
      <c r="N128" s="1">
        <f t="shared" si="43"/>
        <v>0</v>
      </c>
      <c r="O128" s="1">
        <f t="shared" si="43"/>
        <v>0</v>
      </c>
      <c r="P128" s="1">
        <f t="shared" si="43"/>
        <v>0</v>
      </c>
      <c r="Q128" s="1">
        <f t="shared" si="43"/>
        <v>0</v>
      </c>
      <c r="R128" s="1">
        <f t="shared" si="43"/>
        <v>0</v>
      </c>
      <c r="S128" s="1">
        <f t="shared" si="43"/>
        <v>0</v>
      </c>
      <c r="T128" s="1">
        <f t="shared" si="43"/>
        <v>0</v>
      </c>
      <c r="U128" s="1">
        <f t="shared" si="43"/>
        <v>0</v>
      </c>
      <c r="V128" s="1">
        <f t="shared" si="43"/>
        <v>0</v>
      </c>
      <c r="W128" s="58" t="s">
        <v>120</v>
      </c>
      <c r="X128" s="58"/>
    </row>
    <row r="129" spans="1:24" ht="18.75" customHeight="1" x14ac:dyDescent="0.25">
      <c r="A129" s="44"/>
      <c r="B129" s="93" t="s">
        <v>67</v>
      </c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5"/>
    </row>
    <row r="130" spans="1:24" s="11" customFormat="1" ht="99" customHeight="1" x14ac:dyDescent="0.25">
      <c r="A130" s="102"/>
      <c r="B130" s="12" t="s">
        <v>17</v>
      </c>
      <c r="C130" s="34" t="s">
        <v>26</v>
      </c>
      <c r="D130" s="1">
        <v>409</v>
      </c>
      <c r="E130" s="1">
        <v>409</v>
      </c>
      <c r="F130" s="1">
        <v>407.6</v>
      </c>
      <c r="G130" s="1">
        <v>407.6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58" t="s">
        <v>151</v>
      </c>
      <c r="X130" s="58"/>
    </row>
    <row r="131" spans="1:24" s="11" customFormat="1" ht="54.75" customHeight="1" x14ac:dyDescent="0.25">
      <c r="A131" s="75"/>
      <c r="B131" s="12" t="s">
        <v>68</v>
      </c>
      <c r="C131" s="34" t="s">
        <v>26</v>
      </c>
      <c r="D131" s="1">
        <v>25226.1</v>
      </c>
      <c r="E131" s="1">
        <v>25226.1</v>
      </c>
      <c r="F131" s="1">
        <v>25222.9</v>
      </c>
      <c r="G131" s="1">
        <v>25188.7</v>
      </c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58" t="s">
        <v>125</v>
      </c>
      <c r="X131" s="58"/>
    </row>
    <row r="132" spans="1:24" s="11" customFormat="1" ht="118.5" customHeight="1" x14ac:dyDescent="0.25">
      <c r="A132" s="75"/>
      <c r="B132" s="39" t="s">
        <v>130</v>
      </c>
      <c r="C132" s="34" t="s">
        <v>91</v>
      </c>
      <c r="D132" s="1">
        <v>389</v>
      </c>
      <c r="E132" s="1">
        <v>389</v>
      </c>
      <c r="F132" s="1">
        <v>389</v>
      </c>
      <c r="G132" s="1">
        <v>389</v>
      </c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58" t="s">
        <v>107</v>
      </c>
      <c r="X132" s="58"/>
    </row>
    <row r="133" spans="1:24" s="11" customFormat="1" ht="35.25" customHeight="1" x14ac:dyDescent="0.25">
      <c r="A133" s="75"/>
      <c r="B133" s="59" t="s">
        <v>14</v>
      </c>
      <c r="C133" s="47" t="s">
        <v>23</v>
      </c>
      <c r="D133" s="25">
        <f>D134+D135</f>
        <v>26024.1</v>
      </c>
      <c r="E133" s="25">
        <f t="shared" ref="E133:G133" si="44">E134+E135</f>
        <v>26024.1</v>
      </c>
      <c r="F133" s="25">
        <f t="shared" si="44"/>
        <v>26019.5</v>
      </c>
      <c r="G133" s="25">
        <f t="shared" si="44"/>
        <v>25985.3</v>
      </c>
      <c r="H133" s="25">
        <f t="shared" ref="H133:V133" si="45">H134</f>
        <v>0</v>
      </c>
      <c r="I133" s="25">
        <f t="shared" si="45"/>
        <v>0</v>
      </c>
      <c r="J133" s="25">
        <f t="shared" si="45"/>
        <v>0</v>
      </c>
      <c r="K133" s="25">
        <f t="shared" si="45"/>
        <v>0</v>
      </c>
      <c r="L133" s="25">
        <f t="shared" si="45"/>
        <v>0</v>
      </c>
      <c r="M133" s="25">
        <f t="shared" si="45"/>
        <v>0</v>
      </c>
      <c r="N133" s="25">
        <f t="shared" si="45"/>
        <v>0</v>
      </c>
      <c r="O133" s="25">
        <f t="shared" si="45"/>
        <v>0</v>
      </c>
      <c r="P133" s="25">
        <f t="shared" si="45"/>
        <v>0</v>
      </c>
      <c r="Q133" s="25">
        <f t="shared" si="45"/>
        <v>0</v>
      </c>
      <c r="R133" s="25">
        <f t="shared" si="45"/>
        <v>0</v>
      </c>
      <c r="S133" s="25">
        <f t="shared" si="45"/>
        <v>0</v>
      </c>
      <c r="T133" s="25">
        <f t="shared" si="45"/>
        <v>0</v>
      </c>
      <c r="U133" s="25">
        <f t="shared" si="45"/>
        <v>0</v>
      </c>
      <c r="V133" s="25">
        <f t="shared" si="45"/>
        <v>0</v>
      </c>
      <c r="W133" s="83" t="s">
        <v>125</v>
      </c>
      <c r="X133" s="83"/>
    </row>
    <row r="134" spans="1:24" s="11" customFormat="1" ht="36" customHeight="1" x14ac:dyDescent="0.25">
      <c r="A134" s="76"/>
      <c r="B134" s="60"/>
      <c r="C134" s="34" t="s">
        <v>26</v>
      </c>
      <c r="D134" s="1">
        <f>D131+D130</f>
        <v>25635.1</v>
      </c>
      <c r="E134" s="1">
        <f t="shared" ref="E134:G134" si="46">E131+E130</f>
        <v>25635.1</v>
      </c>
      <c r="F134" s="1">
        <f t="shared" si="46"/>
        <v>25630.5</v>
      </c>
      <c r="G134" s="1">
        <f t="shared" si="46"/>
        <v>25596.3</v>
      </c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58" t="s">
        <v>114</v>
      </c>
      <c r="X134" s="58"/>
    </row>
    <row r="135" spans="1:24" s="11" customFormat="1" ht="36" customHeight="1" x14ac:dyDescent="0.25">
      <c r="A135" s="43"/>
      <c r="B135" s="61"/>
      <c r="C135" s="34" t="s">
        <v>91</v>
      </c>
      <c r="D135" s="1">
        <f>D132</f>
        <v>389</v>
      </c>
      <c r="E135" s="1">
        <f t="shared" ref="E135:G135" si="47">E132</f>
        <v>389</v>
      </c>
      <c r="F135" s="1">
        <f t="shared" si="47"/>
        <v>389</v>
      </c>
      <c r="G135" s="1">
        <f t="shared" si="47"/>
        <v>389</v>
      </c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58" t="s">
        <v>107</v>
      </c>
      <c r="X135" s="58"/>
    </row>
    <row r="136" spans="1:24" s="11" customFormat="1" ht="35.25" customHeight="1" x14ac:dyDescent="0.25">
      <c r="A136" s="69"/>
      <c r="B136" s="59" t="s">
        <v>11</v>
      </c>
      <c r="C136" s="47" t="s">
        <v>23</v>
      </c>
      <c r="D136" s="25">
        <f>D137+D138+D139</f>
        <v>44859.6</v>
      </c>
      <c r="E136" s="25">
        <f t="shared" ref="E136:G136" si="48">E137+E138+E139</f>
        <v>44859.6</v>
      </c>
      <c r="F136" s="25">
        <f t="shared" si="48"/>
        <v>44848.2</v>
      </c>
      <c r="G136" s="25">
        <f t="shared" si="48"/>
        <v>44607.5</v>
      </c>
      <c r="H136" s="25">
        <f t="shared" ref="H136:V136" si="49">H137+H138</f>
        <v>0</v>
      </c>
      <c r="I136" s="25">
        <f t="shared" si="49"/>
        <v>0</v>
      </c>
      <c r="J136" s="25">
        <f t="shared" si="49"/>
        <v>0</v>
      </c>
      <c r="K136" s="25">
        <f t="shared" si="49"/>
        <v>0</v>
      </c>
      <c r="L136" s="25">
        <f t="shared" si="49"/>
        <v>0</v>
      </c>
      <c r="M136" s="25">
        <f t="shared" si="49"/>
        <v>0</v>
      </c>
      <c r="N136" s="25">
        <f t="shared" si="49"/>
        <v>0</v>
      </c>
      <c r="O136" s="25">
        <f t="shared" si="49"/>
        <v>0</v>
      </c>
      <c r="P136" s="25">
        <f t="shared" si="49"/>
        <v>0</v>
      </c>
      <c r="Q136" s="25">
        <f t="shared" si="49"/>
        <v>0</v>
      </c>
      <c r="R136" s="25">
        <f t="shared" si="49"/>
        <v>0</v>
      </c>
      <c r="S136" s="25">
        <f t="shared" si="49"/>
        <v>0</v>
      </c>
      <c r="T136" s="25">
        <f t="shared" si="49"/>
        <v>0</v>
      </c>
      <c r="U136" s="25">
        <f t="shared" si="49"/>
        <v>0</v>
      </c>
      <c r="V136" s="25">
        <f t="shared" si="49"/>
        <v>0</v>
      </c>
      <c r="W136" s="83" t="s">
        <v>141</v>
      </c>
      <c r="X136" s="83"/>
    </row>
    <row r="137" spans="1:24" s="11" customFormat="1" ht="36" customHeight="1" x14ac:dyDescent="0.25">
      <c r="A137" s="70"/>
      <c r="B137" s="60"/>
      <c r="C137" s="34" t="s">
        <v>26</v>
      </c>
      <c r="D137" s="1">
        <f>D119+D127+D134</f>
        <v>35622.5</v>
      </c>
      <c r="E137" s="1">
        <f>E119+E127+E134</f>
        <v>35622.5</v>
      </c>
      <c r="F137" s="1">
        <f>F119+F127+F134</f>
        <v>35611.1</v>
      </c>
      <c r="G137" s="1">
        <f>G119+G127+G134</f>
        <v>35370.400000000001</v>
      </c>
      <c r="H137" s="1">
        <f t="shared" ref="H137:V137" si="50">H119+H127+H134</f>
        <v>0</v>
      </c>
      <c r="I137" s="1">
        <f t="shared" si="50"/>
        <v>0</v>
      </c>
      <c r="J137" s="1">
        <f t="shared" si="50"/>
        <v>0</v>
      </c>
      <c r="K137" s="1">
        <f t="shared" si="50"/>
        <v>0</v>
      </c>
      <c r="L137" s="1">
        <f t="shared" si="50"/>
        <v>0</v>
      </c>
      <c r="M137" s="1">
        <f t="shared" si="50"/>
        <v>0</v>
      </c>
      <c r="N137" s="1">
        <f t="shared" si="50"/>
        <v>0</v>
      </c>
      <c r="O137" s="1">
        <f t="shared" si="50"/>
        <v>0</v>
      </c>
      <c r="P137" s="1">
        <f t="shared" si="50"/>
        <v>0</v>
      </c>
      <c r="Q137" s="1">
        <f t="shared" si="50"/>
        <v>0</v>
      </c>
      <c r="R137" s="1">
        <f t="shared" si="50"/>
        <v>0</v>
      </c>
      <c r="S137" s="1">
        <f t="shared" si="50"/>
        <v>0</v>
      </c>
      <c r="T137" s="1">
        <f t="shared" si="50"/>
        <v>0</v>
      </c>
      <c r="U137" s="1">
        <f t="shared" si="50"/>
        <v>0</v>
      </c>
      <c r="V137" s="1">
        <f t="shared" si="50"/>
        <v>0</v>
      </c>
      <c r="W137" s="58" t="s">
        <v>214</v>
      </c>
      <c r="X137" s="58"/>
    </row>
    <row r="138" spans="1:24" s="11" customFormat="1" ht="58.5" customHeight="1" x14ac:dyDescent="0.25">
      <c r="A138" s="70"/>
      <c r="B138" s="60"/>
      <c r="C138" s="34" t="s">
        <v>12</v>
      </c>
      <c r="D138" s="1">
        <f>D118+D128</f>
        <v>8848.1</v>
      </c>
      <c r="E138" s="1">
        <f t="shared" ref="E138:G138" si="51">E118+E128</f>
        <v>8848.1</v>
      </c>
      <c r="F138" s="1">
        <f t="shared" si="51"/>
        <v>8848.1</v>
      </c>
      <c r="G138" s="1">
        <f t="shared" si="51"/>
        <v>8848.1</v>
      </c>
      <c r="H138" s="1">
        <f t="shared" ref="H138:V138" si="52">H118+H128</f>
        <v>0</v>
      </c>
      <c r="I138" s="1">
        <f t="shared" si="52"/>
        <v>0</v>
      </c>
      <c r="J138" s="1">
        <f t="shared" si="52"/>
        <v>0</v>
      </c>
      <c r="K138" s="1">
        <f t="shared" si="52"/>
        <v>0</v>
      </c>
      <c r="L138" s="1">
        <f t="shared" si="52"/>
        <v>0</v>
      </c>
      <c r="M138" s="1">
        <f t="shared" si="52"/>
        <v>0</v>
      </c>
      <c r="N138" s="1">
        <f t="shared" si="52"/>
        <v>0</v>
      </c>
      <c r="O138" s="1">
        <f t="shared" si="52"/>
        <v>0</v>
      </c>
      <c r="P138" s="1">
        <f t="shared" si="52"/>
        <v>0</v>
      </c>
      <c r="Q138" s="1">
        <f t="shared" si="52"/>
        <v>0</v>
      </c>
      <c r="R138" s="1">
        <f t="shared" si="52"/>
        <v>0</v>
      </c>
      <c r="S138" s="1">
        <f t="shared" si="52"/>
        <v>0</v>
      </c>
      <c r="T138" s="1">
        <f t="shared" si="52"/>
        <v>0</v>
      </c>
      <c r="U138" s="1">
        <f t="shared" si="52"/>
        <v>0</v>
      </c>
      <c r="V138" s="1">
        <f t="shared" si="52"/>
        <v>0</v>
      </c>
      <c r="W138" s="58" t="s">
        <v>107</v>
      </c>
      <c r="X138" s="58"/>
    </row>
    <row r="139" spans="1:24" s="11" customFormat="1" ht="58.5" customHeight="1" x14ac:dyDescent="0.25">
      <c r="A139" s="71"/>
      <c r="B139" s="61"/>
      <c r="C139" s="34" t="s">
        <v>91</v>
      </c>
      <c r="D139" s="1">
        <f>D132</f>
        <v>389</v>
      </c>
      <c r="E139" s="1">
        <f t="shared" ref="E139:G139" si="53">E132</f>
        <v>389</v>
      </c>
      <c r="F139" s="1">
        <f t="shared" si="53"/>
        <v>389</v>
      </c>
      <c r="G139" s="1">
        <f t="shared" si="53"/>
        <v>389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58" t="s">
        <v>107</v>
      </c>
      <c r="X139" s="58"/>
    </row>
    <row r="140" spans="1:24" ht="18.75" customHeight="1" x14ac:dyDescent="0.25">
      <c r="A140" s="52">
        <v>5</v>
      </c>
      <c r="B140" s="93" t="s">
        <v>160</v>
      </c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5"/>
    </row>
    <row r="141" spans="1:24" ht="76.5" customHeight="1" x14ac:dyDescent="0.25">
      <c r="B141" s="36" t="s">
        <v>123</v>
      </c>
      <c r="C141" s="34" t="s">
        <v>26</v>
      </c>
      <c r="D141" s="36" t="s">
        <v>161</v>
      </c>
      <c r="E141" s="36" t="s">
        <v>162</v>
      </c>
      <c r="F141" s="36" t="s">
        <v>161</v>
      </c>
      <c r="G141" s="36" t="s">
        <v>161</v>
      </c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58" t="s">
        <v>107</v>
      </c>
      <c r="X141" s="58"/>
    </row>
    <row r="142" spans="1:24" ht="46.5" customHeight="1" x14ac:dyDescent="0.25">
      <c r="A142" s="23"/>
      <c r="B142" s="36" t="s">
        <v>96</v>
      </c>
      <c r="C142" s="34" t="s">
        <v>26</v>
      </c>
      <c r="D142" s="1" t="s">
        <v>163</v>
      </c>
      <c r="E142" s="1" t="s">
        <v>163</v>
      </c>
      <c r="F142" s="1" t="s">
        <v>164</v>
      </c>
      <c r="G142" s="1" t="s">
        <v>165</v>
      </c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58" t="s">
        <v>169</v>
      </c>
      <c r="X142" s="58"/>
    </row>
    <row r="143" spans="1:24" ht="57.75" customHeight="1" x14ac:dyDescent="0.25">
      <c r="A143" s="23"/>
      <c r="B143" s="36" t="s">
        <v>69</v>
      </c>
      <c r="C143" s="34" t="s">
        <v>26</v>
      </c>
      <c r="D143" s="36" t="s">
        <v>166</v>
      </c>
      <c r="E143" s="36" t="s">
        <v>166</v>
      </c>
      <c r="F143" s="36" t="s">
        <v>167</v>
      </c>
      <c r="G143" s="36" t="s">
        <v>167</v>
      </c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58" t="s">
        <v>170</v>
      </c>
      <c r="X143" s="58"/>
    </row>
    <row r="144" spans="1:24" ht="69.75" customHeight="1" x14ac:dyDescent="0.25">
      <c r="A144" s="23"/>
      <c r="B144" s="36" t="s">
        <v>70</v>
      </c>
      <c r="C144" s="34" t="s">
        <v>26</v>
      </c>
      <c r="D144" s="1">
        <v>2450.9</v>
      </c>
      <c r="E144" s="1">
        <v>2450.9</v>
      </c>
      <c r="F144" s="1">
        <v>2450.9</v>
      </c>
      <c r="G144" s="1">
        <v>2240.8000000000002</v>
      </c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58" t="s">
        <v>171</v>
      </c>
      <c r="X144" s="58"/>
    </row>
    <row r="145" spans="1:24" s="11" customFormat="1" ht="46.5" customHeight="1" x14ac:dyDescent="0.25">
      <c r="A145" s="23"/>
      <c r="B145" s="36" t="s">
        <v>71</v>
      </c>
      <c r="C145" s="34" t="s">
        <v>26</v>
      </c>
      <c r="D145" s="1">
        <v>4969.8999999999996</v>
      </c>
      <c r="E145" s="1">
        <v>4969.8999999999996</v>
      </c>
      <c r="F145" s="1">
        <v>4908</v>
      </c>
      <c r="G145" s="1">
        <v>4791.7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58" t="s">
        <v>172</v>
      </c>
      <c r="X145" s="58"/>
    </row>
    <row r="146" spans="1:24" s="11" customFormat="1" ht="68.25" customHeight="1" x14ac:dyDescent="0.25">
      <c r="A146" s="23"/>
      <c r="B146" s="55" t="s">
        <v>124</v>
      </c>
      <c r="C146" s="34" t="s">
        <v>26</v>
      </c>
      <c r="D146" s="1">
        <v>5650.5</v>
      </c>
      <c r="E146" s="1">
        <v>5650.5</v>
      </c>
      <c r="F146" s="1">
        <v>5318.2</v>
      </c>
      <c r="G146" s="1">
        <v>5318.2</v>
      </c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58" t="s">
        <v>138</v>
      </c>
      <c r="X146" s="58"/>
    </row>
    <row r="147" spans="1:24" s="11" customFormat="1" ht="118.5" customHeight="1" x14ac:dyDescent="0.25">
      <c r="A147" s="51"/>
      <c r="B147" s="55" t="s">
        <v>168</v>
      </c>
      <c r="C147" s="34" t="s">
        <v>91</v>
      </c>
      <c r="D147" s="1">
        <v>6668</v>
      </c>
      <c r="E147" s="1">
        <v>6668</v>
      </c>
      <c r="F147" s="1">
        <v>218</v>
      </c>
      <c r="G147" s="1">
        <v>218</v>
      </c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58" t="s">
        <v>173</v>
      </c>
      <c r="X147" s="58"/>
    </row>
    <row r="148" spans="1:24" ht="36" customHeight="1" x14ac:dyDescent="0.25">
      <c r="A148" s="103"/>
      <c r="B148" s="59" t="s">
        <v>11</v>
      </c>
      <c r="C148" s="47" t="s">
        <v>13</v>
      </c>
      <c r="D148" s="25">
        <f>D149+D150</f>
        <v>21896.3</v>
      </c>
      <c r="E148" s="25">
        <f t="shared" ref="E148:G148" si="54">E149+E150</f>
        <v>21896.3</v>
      </c>
      <c r="F148" s="25">
        <f t="shared" si="54"/>
        <v>15033.3</v>
      </c>
      <c r="G148" s="25">
        <f t="shared" si="54"/>
        <v>14627.900000000001</v>
      </c>
      <c r="H148" s="25">
        <f t="shared" ref="H148:V148" si="55">H149</f>
        <v>0</v>
      </c>
      <c r="I148" s="25">
        <f t="shared" si="55"/>
        <v>0</v>
      </c>
      <c r="J148" s="25">
        <f t="shared" si="55"/>
        <v>0</v>
      </c>
      <c r="K148" s="25">
        <f t="shared" si="55"/>
        <v>0</v>
      </c>
      <c r="L148" s="25">
        <f t="shared" si="55"/>
        <v>0</v>
      </c>
      <c r="M148" s="25">
        <f t="shared" si="55"/>
        <v>0</v>
      </c>
      <c r="N148" s="25">
        <f t="shared" si="55"/>
        <v>0</v>
      </c>
      <c r="O148" s="25">
        <f t="shared" si="55"/>
        <v>0</v>
      </c>
      <c r="P148" s="25">
        <f t="shared" si="55"/>
        <v>0</v>
      </c>
      <c r="Q148" s="25">
        <f t="shared" si="55"/>
        <v>0</v>
      </c>
      <c r="R148" s="25">
        <f t="shared" si="55"/>
        <v>0</v>
      </c>
      <c r="S148" s="25">
        <f t="shared" si="55"/>
        <v>0</v>
      </c>
      <c r="T148" s="25">
        <f t="shared" si="55"/>
        <v>0</v>
      </c>
      <c r="U148" s="25">
        <f t="shared" si="55"/>
        <v>0</v>
      </c>
      <c r="V148" s="25">
        <f t="shared" si="55"/>
        <v>0</v>
      </c>
      <c r="W148" s="96" t="s">
        <v>174</v>
      </c>
      <c r="X148" s="97"/>
    </row>
    <row r="149" spans="1:24" ht="36.75" customHeight="1" x14ac:dyDescent="0.25">
      <c r="A149" s="75"/>
      <c r="B149" s="78"/>
      <c r="C149" s="34" t="s">
        <v>26</v>
      </c>
      <c r="D149" s="1">
        <f>D141+D142+D143+D144+D145+D146</f>
        <v>15228.3</v>
      </c>
      <c r="E149" s="1">
        <f t="shared" ref="E149:G149" si="56">E141+E142+E143+E144+E145+E146</f>
        <v>15228.3</v>
      </c>
      <c r="F149" s="1">
        <f t="shared" si="56"/>
        <v>14815.3</v>
      </c>
      <c r="G149" s="1">
        <f t="shared" si="56"/>
        <v>14409.900000000001</v>
      </c>
      <c r="H149" s="1">
        <f t="shared" ref="H149:V149" si="57">H127+H134</f>
        <v>0</v>
      </c>
      <c r="I149" s="1">
        <f t="shared" si="57"/>
        <v>0</v>
      </c>
      <c r="J149" s="1">
        <f t="shared" si="57"/>
        <v>0</v>
      </c>
      <c r="K149" s="1">
        <f t="shared" si="57"/>
        <v>0</v>
      </c>
      <c r="L149" s="1">
        <f t="shared" si="57"/>
        <v>0</v>
      </c>
      <c r="M149" s="1">
        <f t="shared" si="57"/>
        <v>0</v>
      </c>
      <c r="N149" s="1">
        <f t="shared" si="57"/>
        <v>0</v>
      </c>
      <c r="O149" s="1">
        <f t="shared" si="57"/>
        <v>0</v>
      </c>
      <c r="P149" s="1">
        <f t="shared" si="57"/>
        <v>0</v>
      </c>
      <c r="Q149" s="1">
        <f t="shared" si="57"/>
        <v>0</v>
      </c>
      <c r="R149" s="1">
        <f t="shared" si="57"/>
        <v>0</v>
      </c>
      <c r="S149" s="1">
        <f t="shared" si="57"/>
        <v>0</v>
      </c>
      <c r="T149" s="1">
        <f t="shared" si="57"/>
        <v>0</v>
      </c>
      <c r="U149" s="1">
        <f t="shared" si="57"/>
        <v>0</v>
      </c>
      <c r="V149" s="1">
        <f t="shared" si="57"/>
        <v>0</v>
      </c>
      <c r="W149" s="58" t="s">
        <v>175</v>
      </c>
      <c r="X149" s="58"/>
    </row>
    <row r="150" spans="1:24" ht="36.75" customHeight="1" x14ac:dyDescent="0.25">
      <c r="A150" s="76"/>
      <c r="B150" s="63"/>
      <c r="C150" s="34" t="s">
        <v>91</v>
      </c>
      <c r="D150" s="1">
        <f>D147</f>
        <v>6668</v>
      </c>
      <c r="E150" s="1">
        <f t="shared" ref="E150:G150" si="58">E147</f>
        <v>6668</v>
      </c>
      <c r="F150" s="1">
        <f t="shared" si="58"/>
        <v>218</v>
      </c>
      <c r="G150" s="1">
        <f t="shared" si="58"/>
        <v>218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58" t="s">
        <v>173</v>
      </c>
      <c r="X150" s="58"/>
    </row>
    <row r="151" spans="1:24" ht="20.25" customHeight="1" x14ac:dyDescent="0.25">
      <c r="A151" s="52">
        <v>6</v>
      </c>
      <c r="B151" s="111" t="s">
        <v>177</v>
      </c>
      <c r="C151" s="111"/>
      <c r="D151" s="111"/>
      <c r="E151" s="111"/>
      <c r="F151" s="111"/>
      <c r="G151" s="111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</row>
    <row r="152" spans="1:24" ht="52.5" customHeight="1" x14ac:dyDescent="0.25">
      <c r="A152" s="6"/>
      <c r="B152" s="56" t="s">
        <v>72</v>
      </c>
      <c r="C152" s="34" t="s">
        <v>12</v>
      </c>
      <c r="D152" s="1">
        <v>3461.7</v>
      </c>
      <c r="E152" s="1">
        <v>3461.7</v>
      </c>
      <c r="F152" s="1">
        <v>3461.7</v>
      </c>
      <c r="G152" s="1">
        <v>3461.7</v>
      </c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58" t="s">
        <v>120</v>
      </c>
      <c r="X152" s="58"/>
    </row>
    <row r="153" spans="1:24" ht="52.5" customHeight="1" x14ac:dyDescent="0.25">
      <c r="A153" s="13"/>
      <c r="B153" s="56" t="s">
        <v>176</v>
      </c>
      <c r="C153" s="34" t="s">
        <v>26</v>
      </c>
      <c r="D153" s="1">
        <f>118.8+182.2</f>
        <v>301</v>
      </c>
      <c r="E153" s="1">
        <f t="shared" ref="E153:G153" si="59">118.8+182.2</f>
        <v>301</v>
      </c>
      <c r="F153" s="1">
        <f t="shared" si="59"/>
        <v>301</v>
      </c>
      <c r="G153" s="1">
        <f t="shared" si="59"/>
        <v>301</v>
      </c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58" t="s">
        <v>120</v>
      </c>
      <c r="X153" s="58"/>
    </row>
    <row r="154" spans="1:24" ht="32.25" customHeight="1" x14ac:dyDescent="0.25">
      <c r="A154" s="80"/>
      <c r="B154" s="59" t="s">
        <v>11</v>
      </c>
      <c r="C154" s="47" t="s">
        <v>13</v>
      </c>
      <c r="D154" s="25">
        <f>D155+D156</f>
        <v>3762.7</v>
      </c>
      <c r="E154" s="25">
        <f t="shared" ref="E154:V154" si="60">E155+E156</f>
        <v>3762.7</v>
      </c>
      <c r="F154" s="25">
        <f t="shared" si="60"/>
        <v>3762.7</v>
      </c>
      <c r="G154" s="25">
        <f t="shared" si="60"/>
        <v>3762.7</v>
      </c>
      <c r="H154" s="25" t="e">
        <f t="shared" si="60"/>
        <v>#REF!</v>
      </c>
      <c r="I154" s="25" t="e">
        <f t="shared" si="60"/>
        <v>#REF!</v>
      </c>
      <c r="J154" s="25" t="e">
        <f t="shared" si="60"/>
        <v>#REF!</v>
      </c>
      <c r="K154" s="25" t="e">
        <f t="shared" si="60"/>
        <v>#REF!</v>
      </c>
      <c r="L154" s="25" t="e">
        <f t="shared" si="60"/>
        <v>#REF!</v>
      </c>
      <c r="M154" s="25" t="e">
        <f t="shared" si="60"/>
        <v>#REF!</v>
      </c>
      <c r="N154" s="25" t="e">
        <f t="shared" si="60"/>
        <v>#REF!</v>
      </c>
      <c r="O154" s="25" t="e">
        <f t="shared" si="60"/>
        <v>#REF!</v>
      </c>
      <c r="P154" s="25" t="e">
        <f t="shared" si="60"/>
        <v>#REF!</v>
      </c>
      <c r="Q154" s="25" t="e">
        <f t="shared" si="60"/>
        <v>#REF!</v>
      </c>
      <c r="R154" s="25" t="e">
        <f t="shared" si="60"/>
        <v>#REF!</v>
      </c>
      <c r="S154" s="25" t="e">
        <f t="shared" si="60"/>
        <v>#REF!</v>
      </c>
      <c r="T154" s="25" t="e">
        <f t="shared" si="60"/>
        <v>#REF!</v>
      </c>
      <c r="U154" s="25" t="e">
        <f t="shared" si="60"/>
        <v>#REF!</v>
      </c>
      <c r="V154" s="25" t="e">
        <f t="shared" si="60"/>
        <v>#REF!</v>
      </c>
      <c r="W154" s="83" t="s">
        <v>107</v>
      </c>
      <c r="X154" s="58"/>
    </row>
    <row r="155" spans="1:24" ht="43.5" customHeight="1" x14ac:dyDescent="0.25">
      <c r="A155" s="75"/>
      <c r="B155" s="78"/>
      <c r="C155" s="34" t="s">
        <v>26</v>
      </c>
      <c r="D155" s="1">
        <f>D153</f>
        <v>301</v>
      </c>
      <c r="E155" s="1">
        <f t="shared" ref="E155:G155" si="61">E153</f>
        <v>301</v>
      </c>
      <c r="F155" s="1">
        <f t="shared" si="61"/>
        <v>301</v>
      </c>
      <c r="G155" s="1">
        <f t="shared" si="61"/>
        <v>301</v>
      </c>
      <c r="H155" s="1" t="e">
        <f>H153+#REF!+#REF!</f>
        <v>#REF!</v>
      </c>
      <c r="I155" s="1" t="e">
        <f>I153+#REF!+#REF!</f>
        <v>#REF!</v>
      </c>
      <c r="J155" s="1" t="e">
        <f>J153+#REF!+#REF!</f>
        <v>#REF!</v>
      </c>
      <c r="K155" s="1" t="e">
        <f>K153+#REF!+#REF!</f>
        <v>#REF!</v>
      </c>
      <c r="L155" s="1" t="e">
        <f>L153+#REF!+#REF!</f>
        <v>#REF!</v>
      </c>
      <c r="M155" s="1" t="e">
        <f>M153+#REF!+#REF!</f>
        <v>#REF!</v>
      </c>
      <c r="N155" s="1" t="e">
        <f>N153+#REF!+#REF!</f>
        <v>#REF!</v>
      </c>
      <c r="O155" s="1" t="e">
        <f>O153+#REF!+#REF!</f>
        <v>#REF!</v>
      </c>
      <c r="P155" s="1" t="e">
        <f>P153+#REF!+#REF!</f>
        <v>#REF!</v>
      </c>
      <c r="Q155" s="1" t="e">
        <f>Q153+#REF!+#REF!</f>
        <v>#REF!</v>
      </c>
      <c r="R155" s="1" t="e">
        <f>R153+#REF!+#REF!</f>
        <v>#REF!</v>
      </c>
      <c r="S155" s="1" t="e">
        <f>S153+#REF!+#REF!</f>
        <v>#REF!</v>
      </c>
      <c r="T155" s="1" t="e">
        <f>T153+#REF!+#REF!</f>
        <v>#REF!</v>
      </c>
      <c r="U155" s="1" t="e">
        <f>U153+#REF!+#REF!</f>
        <v>#REF!</v>
      </c>
      <c r="V155" s="1" t="e">
        <f>V153+#REF!+#REF!</f>
        <v>#REF!</v>
      </c>
      <c r="W155" s="58" t="s">
        <v>120</v>
      </c>
      <c r="X155" s="58"/>
    </row>
    <row r="156" spans="1:24" ht="57.75" customHeight="1" x14ac:dyDescent="0.25">
      <c r="A156" s="76"/>
      <c r="B156" s="78"/>
      <c r="C156" s="34" t="s">
        <v>12</v>
      </c>
      <c r="D156" s="1">
        <f t="shared" ref="D156:V156" si="62">D152</f>
        <v>3461.7</v>
      </c>
      <c r="E156" s="1">
        <f t="shared" si="62"/>
        <v>3461.7</v>
      </c>
      <c r="F156" s="1">
        <f t="shared" si="62"/>
        <v>3461.7</v>
      </c>
      <c r="G156" s="1">
        <f t="shared" si="62"/>
        <v>3461.7</v>
      </c>
      <c r="H156" s="1">
        <f t="shared" si="62"/>
        <v>0</v>
      </c>
      <c r="I156" s="1">
        <f t="shared" si="62"/>
        <v>0</v>
      </c>
      <c r="J156" s="1">
        <f t="shared" si="62"/>
        <v>0</v>
      </c>
      <c r="K156" s="1">
        <f t="shared" si="62"/>
        <v>0</v>
      </c>
      <c r="L156" s="1">
        <f t="shared" si="62"/>
        <v>0</v>
      </c>
      <c r="M156" s="1">
        <f t="shared" si="62"/>
        <v>0</v>
      </c>
      <c r="N156" s="1">
        <f t="shared" si="62"/>
        <v>0</v>
      </c>
      <c r="O156" s="1">
        <f t="shared" si="62"/>
        <v>0</v>
      </c>
      <c r="P156" s="1">
        <f t="shared" si="62"/>
        <v>0</v>
      </c>
      <c r="Q156" s="1">
        <f t="shared" si="62"/>
        <v>0</v>
      </c>
      <c r="R156" s="1">
        <f t="shared" si="62"/>
        <v>0</v>
      </c>
      <c r="S156" s="1">
        <f t="shared" si="62"/>
        <v>0</v>
      </c>
      <c r="T156" s="1">
        <f t="shared" si="62"/>
        <v>0</v>
      </c>
      <c r="U156" s="1">
        <f t="shared" si="62"/>
        <v>0</v>
      </c>
      <c r="V156" s="1">
        <f t="shared" si="62"/>
        <v>0</v>
      </c>
      <c r="W156" s="72" t="s">
        <v>120</v>
      </c>
      <c r="X156" s="73"/>
    </row>
    <row r="157" spans="1:24" ht="21.75" customHeight="1" x14ac:dyDescent="0.25">
      <c r="A157" s="47">
        <v>7</v>
      </c>
      <c r="B157" s="84" t="s">
        <v>73</v>
      </c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</row>
    <row r="158" spans="1:24" ht="37.5" customHeight="1" x14ac:dyDescent="0.25">
      <c r="A158" s="80"/>
      <c r="B158" s="12" t="s">
        <v>74</v>
      </c>
      <c r="C158" s="34" t="s">
        <v>26</v>
      </c>
      <c r="D158" s="1">
        <v>50</v>
      </c>
      <c r="E158" s="1">
        <v>50</v>
      </c>
      <c r="F158" s="1">
        <v>35</v>
      </c>
      <c r="G158" s="1">
        <v>35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58" t="s">
        <v>179</v>
      </c>
      <c r="X158" s="58"/>
    </row>
    <row r="159" spans="1:24" ht="32.25" customHeight="1" x14ac:dyDescent="0.25">
      <c r="A159" s="75"/>
      <c r="B159" s="59" t="s">
        <v>11</v>
      </c>
      <c r="C159" s="47" t="s">
        <v>13</v>
      </c>
      <c r="D159" s="25">
        <f>D160</f>
        <v>50</v>
      </c>
      <c r="E159" s="25">
        <f t="shared" ref="E159:V159" si="63">E160</f>
        <v>50</v>
      </c>
      <c r="F159" s="25">
        <f t="shared" si="63"/>
        <v>35</v>
      </c>
      <c r="G159" s="25">
        <f t="shared" si="63"/>
        <v>35</v>
      </c>
      <c r="H159" s="25">
        <f t="shared" si="63"/>
        <v>0</v>
      </c>
      <c r="I159" s="25">
        <f t="shared" si="63"/>
        <v>0</v>
      </c>
      <c r="J159" s="25">
        <f t="shared" si="63"/>
        <v>0</v>
      </c>
      <c r="K159" s="25">
        <f t="shared" si="63"/>
        <v>0</v>
      </c>
      <c r="L159" s="25">
        <f t="shared" si="63"/>
        <v>0</v>
      </c>
      <c r="M159" s="25">
        <f t="shared" si="63"/>
        <v>0</v>
      </c>
      <c r="N159" s="25">
        <f t="shared" si="63"/>
        <v>0</v>
      </c>
      <c r="O159" s="25">
        <f t="shared" si="63"/>
        <v>0</v>
      </c>
      <c r="P159" s="25">
        <f t="shared" si="63"/>
        <v>0</v>
      </c>
      <c r="Q159" s="25">
        <f t="shared" si="63"/>
        <v>0</v>
      </c>
      <c r="R159" s="25">
        <f t="shared" si="63"/>
        <v>0</v>
      </c>
      <c r="S159" s="25">
        <f t="shared" si="63"/>
        <v>0</v>
      </c>
      <c r="T159" s="25">
        <f t="shared" si="63"/>
        <v>0</v>
      </c>
      <c r="U159" s="25">
        <f t="shared" si="63"/>
        <v>0</v>
      </c>
      <c r="V159" s="25">
        <f t="shared" si="63"/>
        <v>0</v>
      </c>
      <c r="W159" s="83" t="s">
        <v>178</v>
      </c>
      <c r="X159" s="58"/>
    </row>
    <row r="160" spans="1:24" s="14" customFormat="1" ht="45.75" customHeight="1" x14ac:dyDescent="0.25">
      <c r="A160" s="76"/>
      <c r="B160" s="86"/>
      <c r="C160" s="34" t="s">
        <v>26</v>
      </c>
      <c r="D160" s="1">
        <f>D158</f>
        <v>50</v>
      </c>
      <c r="E160" s="1">
        <f t="shared" ref="E160:G160" si="64">E158</f>
        <v>50</v>
      </c>
      <c r="F160" s="1">
        <f t="shared" si="64"/>
        <v>35</v>
      </c>
      <c r="G160" s="1">
        <f t="shared" si="64"/>
        <v>35</v>
      </c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58" t="s">
        <v>178</v>
      </c>
      <c r="X160" s="58"/>
    </row>
    <row r="161" spans="1:24" ht="33" customHeight="1" x14ac:dyDescent="0.25">
      <c r="A161" s="47">
        <v>8</v>
      </c>
      <c r="B161" s="84" t="s">
        <v>180</v>
      </c>
      <c r="C161" s="84"/>
      <c r="D161" s="84"/>
      <c r="E161" s="84"/>
      <c r="F161" s="84"/>
      <c r="G161" s="84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</row>
    <row r="162" spans="1:24" ht="49.5" customHeight="1" x14ac:dyDescent="0.25">
      <c r="B162" s="12" t="s">
        <v>10</v>
      </c>
      <c r="C162" s="34" t="s">
        <v>26</v>
      </c>
      <c r="D162" s="1">
        <v>45.9</v>
      </c>
      <c r="E162" s="1">
        <v>45.9</v>
      </c>
      <c r="F162" s="1">
        <v>45.9</v>
      </c>
      <c r="G162" s="1">
        <v>45.9</v>
      </c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72" t="s">
        <v>120</v>
      </c>
      <c r="X162" s="73"/>
    </row>
    <row r="163" spans="1:24" ht="52.5" customHeight="1" x14ac:dyDescent="0.25">
      <c r="A163" s="81"/>
      <c r="B163" s="59" t="s">
        <v>11</v>
      </c>
      <c r="C163" s="47" t="s">
        <v>13</v>
      </c>
      <c r="D163" s="25">
        <f>D164</f>
        <v>45.9</v>
      </c>
      <c r="E163" s="25">
        <f t="shared" ref="E163:G163" si="65">E164</f>
        <v>45.9</v>
      </c>
      <c r="F163" s="25">
        <f t="shared" si="65"/>
        <v>45.9</v>
      </c>
      <c r="G163" s="25">
        <f t="shared" si="65"/>
        <v>45.9</v>
      </c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96" t="s">
        <v>120</v>
      </c>
      <c r="X163" s="97"/>
    </row>
    <row r="164" spans="1:24" ht="50.25" customHeight="1" x14ac:dyDescent="0.25">
      <c r="A164" s="82"/>
      <c r="B164" s="89"/>
      <c r="C164" s="34" t="s">
        <v>26</v>
      </c>
      <c r="D164" s="1">
        <f>D162</f>
        <v>45.9</v>
      </c>
      <c r="E164" s="1">
        <f t="shared" ref="E164:G164" si="66">E162</f>
        <v>45.9</v>
      </c>
      <c r="F164" s="1">
        <f t="shared" si="66"/>
        <v>45.9</v>
      </c>
      <c r="G164" s="1">
        <f t="shared" si="66"/>
        <v>45.9</v>
      </c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72" t="s">
        <v>120</v>
      </c>
      <c r="X164" s="73"/>
    </row>
    <row r="165" spans="1:24" ht="40.5" hidden="1" customHeight="1" x14ac:dyDescent="0.25">
      <c r="A165" s="40"/>
      <c r="B165" s="100"/>
      <c r="C165" s="34"/>
      <c r="D165" s="1"/>
      <c r="E165" s="1"/>
      <c r="F165" s="1"/>
      <c r="G165" s="1"/>
      <c r="H165" s="1" t="e">
        <f>#REF!+#REF!+#REF!+#REF!+#REF!</f>
        <v>#REF!</v>
      </c>
      <c r="I165" s="1" t="e">
        <f>#REF!+#REF!+#REF!+#REF!+#REF!</f>
        <v>#REF!</v>
      </c>
      <c r="J165" s="1" t="e">
        <f>#REF!+#REF!+#REF!+#REF!+#REF!</f>
        <v>#REF!</v>
      </c>
      <c r="K165" s="1" t="e">
        <f>#REF!+#REF!+#REF!+#REF!+#REF!</f>
        <v>#REF!</v>
      </c>
      <c r="L165" s="1" t="e">
        <f>#REF!+#REF!+#REF!+#REF!+#REF!</f>
        <v>#REF!</v>
      </c>
      <c r="M165" s="1" t="e">
        <f>#REF!+#REF!+#REF!+#REF!+#REF!</f>
        <v>#REF!</v>
      </c>
      <c r="N165" s="1" t="e">
        <f>#REF!+#REF!+#REF!+#REF!+#REF!</f>
        <v>#REF!</v>
      </c>
      <c r="O165" s="1" t="e">
        <f>#REF!+#REF!+#REF!+#REF!+#REF!</f>
        <v>#REF!</v>
      </c>
      <c r="P165" s="1" t="e">
        <f>#REF!+#REF!+#REF!+#REF!+#REF!</f>
        <v>#REF!</v>
      </c>
      <c r="Q165" s="1" t="e">
        <f>#REF!+#REF!+#REF!+#REF!+#REF!</f>
        <v>#REF!</v>
      </c>
      <c r="R165" s="1" t="e">
        <f>#REF!+#REF!+#REF!+#REF!+#REF!</f>
        <v>#REF!</v>
      </c>
      <c r="S165" s="1" t="e">
        <f>#REF!+#REF!+#REF!+#REF!+#REF!</f>
        <v>#REF!</v>
      </c>
      <c r="T165" s="1" t="e">
        <f>#REF!+#REF!+#REF!+#REF!+#REF!</f>
        <v>#REF!</v>
      </c>
      <c r="U165" s="1" t="e">
        <f>#REF!+#REF!+#REF!+#REF!+#REF!</f>
        <v>#REF!</v>
      </c>
      <c r="V165" s="1" t="e">
        <f>#REF!+#REF!+#REF!+#REF!+#REF!</f>
        <v>#REF!</v>
      </c>
      <c r="W165" s="113"/>
      <c r="X165" s="113"/>
    </row>
    <row r="166" spans="1:24" ht="51.75" hidden="1" customHeight="1" x14ac:dyDescent="0.25">
      <c r="A166" s="40"/>
      <c r="B166" s="101"/>
      <c r="C166" s="34" t="s">
        <v>12</v>
      </c>
      <c r="D166" s="1" t="e">
        <f>#REF!</f>
        <v>#REF!</v>
      </c>
      <c r="E166" s="1" t="e">
        <f>#REF!</f>
        <v>#REF!</v>
      </c>
      <c r="F166" s="1" t="e">
        <f>#REF!</f>
        <v>#REF!</v>
      </c>
      <c r="G166" s="1" t="e">
        <f>#REF!</f>
        <v>#REF!</v>
      </c>
      <c r="H166" s="1" t="e">
        <f>#REF!</f>
        <v>#REF!</v>
      </c>
      <c r="I166" s="1" t="e">
        <f>#REF!</f>
        <v>#REF!</v>
      </c>
      <c r="J166" s="1" t="e">
        <f>#REF!</f>
        <v>#REF!</v>
      </c>
      <c r="K166" s="1" t="e">
        <f>#REF!</f>
        <v>#REF!</v>
      </c>
      <c r="L166" s="1" t="e">
        <f>#REF!</f>
        <v>#REF!</v>
      </c>
      <c r="M166" s="1" t="e">
        <f>#REF!</f>
        <v>#REF!</v>
      </c>
      <c r="N166" s="1" t="e">
        <f>#REF!</f>
        <v>#REF!</v>
      </c>
      <c r="O166" s="1" t="e">
        <f>#REF!</f>
        <v>#REF!</v>
      </c>
      <c r="P166" s="1" t="e">
        <f>#REF!</f>
        <v>#REF!</v>
      </c>
      <c r="Q166" s="1" t="e">
        <f>#REF!</f>
        <v>#REF!</v>
      </c>
      <c r="R166" s="1" t="e">
        <f>#REF!</f>
        <v>#REF!</v>
      </c>
      <c r="S166" s="1" t="e">
        <f>#REF!</f>
        <v>#REF!</v>
      </c>
      <c r="T166" s="1" t="e">
        <f>#REF!</f>
        <v>#REF!</v>
      </c>
      <c r="U166" s="1" t="e">
        <f>#REF!</f>
        <v>#REF!</v>
      </c>
      <c r="V166" s="1" t="e">
        <f>#REF!</f>
        <v>#REF!</v>
      </c>
      <c r="W166" s="72" t="s">
        <v>20</v>
      </c>
      <c r="X166" s="73"/>
    </row>
    <row r="167" spans="1:24" ht="20.25" customHeight="1" x14ac:dyDescent="0.25">
      <c r="A167" s="50">
        <v>9</v>
      </c>
      <c r="B167" s="90" t="s">
        <v>75</v>
      </c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2"/>
    </row>
    <row r="168" spans="1:24" ht="80.25" customHeight="1" x14ac:dyDescent="0.25">
      <c r="A168" s="52"/>
      <c r="B168" s="12" t="s">
        <v>76</v>
      </c>
      <c r="C168" s="34" t="s">
        <v>26</v>
      </c>
      <c r="D168" s="15">
        <v>1595.1</v>
      </c>
      <c r="E168" s="15">
        <v>1595.1</v>
      </c>
      <c r="F168" s="15">
        <v>1431.8</v>
      </c>
      <c r="G168" s="15">
        <v>1431.7</v>
      </c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58" t="s">
        <v>181</v>
      </c>
      <c r="X168" s="58"/>
    </row>
    <row r="169" spans="1:24" ht="81" customHeight="1" x14ac:dyDescent="0.25">
      <c r="A169" s="52"/>
      <c r="B169" s="12" t="s">
        <v>77</v>
      </c>
      <c r="C169" s="34" t="s">
        <v>26</v>
      </c>
      <c r="D169" s="15">
        <v>27.2</v>
      </c>
      <c r="E169" s="15">
        <v>27.2</v>
      </c>
      <c r="F169" s="15">
        <v>27.2</v>
      </c>
      <c r="G169" s="15">
        <v>24.8</v>
      </c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58" t="s">
        <v>182</v>
      </c>
      <c r="X169" s="58"/>
    </row>
    <row r="170" spans="1:24" ht="35.25" customHeight="1" x14ac:dyDescent="0.25">
      <c r="A170" s="52"/>
      <c r="B170" s="12" t="s">
        <v>78</v>
      </c>
      <c r="C170" s="34" t="s">
        <v>26</v>
      </c>
      <c r="D170" s="15">
        <v>50</v>
      </c>
      <c r="E170" s="15">
        <v>50</v>
      </c>
      <c r="F170" s="15">
        <v>17.3</v>
      </c>
      <c r="G170" s="15">
        <v>17.3</v>
      </c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58" t="s">
        <v>183</v>
      </c>
      <c r="X170" s="58"/>
    </row>
    <row r="171" spans="1:24" ht="97.5" customHeight="1" x14ac:dyDescent="0.25">
      <c r="A171" s="52"/>
      <c r="B171" s="12" t="s">
        <v>79</v>
      </c>
      <c r="C171" s="34" t="s">
        <v>12</v>
      </c>
      <c r="D171" s="15">
        <f>29.2</f>
        <v>29.2</v>
      </c>
      <c r="E171" s="15">
        <v>29.2</v>
      </c>
      <c r="F171" s="15">
        <v>29.2</v>
      </c>
      <c r="G171" s="15">
        <v>29.2</v>
      </c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58" t="s">
        <v>120</v>
      </c>
      <c r="X171" s="58"/>
    </row>
    <row r="172" spans="1:24" ht="174" customHeight="1" x14ac:dyDescent="0.25">
      <c r="A172" s="52"/>
      <c r="B172" s="12" t="s">
        <v>80</v>
      </c>
      <c r="C172" s="34" t="s">
        <v>12</v>
      </c>
      <c r="D172" s="15">
        <v>4</v>
      </c>
      <c r="E172" s="15">
        <v>4</v>
      </c>
      <c r="F172" s="15">
        <v>4</v>
      </c>
      <c r="G172" s="15">
        <v>0</v>
      </c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58" t="s">
        <v>20</v>
      </c>
      <c r="X172" s="58"/>
    </row>
    <row r="173" spans="1:24" ht="88.5" customHeight="1" x14ac:dyDescent="0.25">
      <c r="A173" s="52"/>
      <c r="B173" s="12" t="s">
        <v>81</v>
      </c>
      <c r="C173" s="34" t="s">
        <v>26</v>
      </c>
      <c r="D173" s="15">
        <v>1.5</v>
      </c>
      <c r="E173" s="15">
        <v>1.5</v>
      </c>
      <c r="F173" s="15">
        <v>1.5</v>
      </c>
      <c r="G173" s="15">
        <v>1.5</v>
      </c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58" t="s">
        <v>120</v>
      </c>
      <c r="X173" s="58"/>
    </row>
    <row r="174" spans="1:24" ht="38.25" customHeight="1" x14ac:dyDescent="0.25">
      <c r="A174" s="80"/>
      <c r="B174" s="59" t="s">
        <v>11</v>
      </c>
      <c r="C174" s="47" t="s">
        <v>13</v>
      </c>
      <c r="D174" s="25">
        <f>D175+D176</f>
        <v>1707</v>
      </c>
      <c r="E174" s="25">
        <f t="shared" ref="E174:G174" si="67">E175+E176</f>
        <v>1707</v>
      </c>
      <c r="F174" s="25">
        <f t="shared" si="67"/>
        <v>1511</v>
      </c>
      <c r="G174" s="25">
        <f t="shared" si="67"/>
        <v>1504.5</v>
      </c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83" t="s">
        <v>184</v>
      </c>
      <c r="X174" s="83"/>
    </row>
    <row r="175" spans="1:24" ht="37.5" customHeight="1" x14ac:dyDescent="0.25">
      <c r="A175" s="70"/>
      <c r="B175" s="60"/>
      <c r="C175" s="34" t="s">
        <v>26</v>
      </c>
      <c r="D175" s="1">
        <f>D168+D169+D170+D173</f>
        <v>1673.8</v>
      </c>
      <c r="E175" s="1">
        <f t="shared" ref="E175:G175" si="68">E168+E169+E170+E173</f>
        <v>1673.8</v>
      </c>
      <c r="F175" s="1">
        <f t="shared" si="68"/>
        <v>1477.8</v>
      </c>
      <c r="G175" s="1">
        <f t="shared" si="68"/>
        <v>1475.3</v>
      </c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98" t="s">
        <v>185</v>
      </c>
      <c r="X175" s="99"/>
    </row>
    <row r="176" spans="1:24" ht="57.75" customHeight="1" x14ac:dyDescent="0.25">
      <c r="A176" s="71"/>
      <c r="B176" s="61"/>
      <c r="C176" s="34" t="s">
        <v>12</v>
      </c>
      <c r="D176" s="1">
        <f>D171+D172</f>
        <v>33.200000000000003</v>
      </c>
      <c r="E176" s="1">
        <f t="shared" ref="E176:G176" si="69">E171+E172</f>
        <v>33.200000000000003</v>
      </c>
      <c r="F176" s="1">
        <f t="shared" si="69"/>
        <v>33.200000000000003</v>
      </c>
      <c r="G176" s="1">
        <f t="shared" si="69"/>
        <v>29.2</v>
      </c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58" t="s">
        <v>186</v>
      </c>
      <c r="X176" s="58"/>
    </row>
    <row r="177" spans="1:28" ht="46.5" customHeight="1" x14ac:dyDescent="0.25">
      <c r="A177" s="47">
        <v>10</v>
      </c>
      <c r="B177" s="84" t="s">
        <v>189</v>
      </c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</row>
    <row r="178" spans="1:28" ht="52.5" customHeight="1" x14ac:dyDescent="0.25">
      <c r="B178" s="12" t="s">
        <v>97</v>
      </c>
      <c r="C178" s="34" t="s">
        <v>26</v>
      </c>
      <c r="D178" s="1">
        <v>15</v>
      </c>
      <c r="E178" s="1">
        <v>15</v>
      </c>
      <c r="F178" s="1">
        <v>10</v>
      </c>
      <c r="G178" s="1">
        <v>10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58" t="s">
        <v>187</v>
      </c>
      <c r="X178" s="58"/>
    </row>
    <row r="179" spans="1:28" ht="32.25" customHeight="1" x14ac:dyDescent="0.25">
      <c r="A179" s="79"/>
      <c r="B179" s="59" t="s">
        <v>11</v>
      </c>
      <c r="C179" s="47" t="s">
        <v>13</v>
      </c>
      <c r="D179" s="25">
        <f>D180</f>
        <v>15</v>
      </c>
      <c r="E179" s="25">
        <f t="shared" ref="E179:V179" si="70">E180</f>
        <v>15</v>
      </c>
      <c r="F179" s="25">
        <f t="shared" si="70"/>
        <v>10</v>
      </c>
      <c r="G179" s="25">
        <f t="shared" si="70"/>
        <v>10</v>
      </c>
      <c r="H179" s="25">
        <f t="shared" si="70"/>
        <v>0</v>
      </c>
      <c r="I179" s="25">
        <f t="shared" si="70"/>
        <v>0</v>
      </c>
      <c r="J179" s="25">
        <f t="shared" si="70"/>
        <v>0</v>
      </c>
      <c r="K179" s="25">
        <f t="shared" si="70"/>
        <v>0</v>
      </c>
      <c r="L179" s="25">
        <f t="shared" si="70"/>
        <v>0</v>
      </c>
      <c r="M179" s="25">
        <f t="shared" si="70"/>
        <v>0</v>
      </c>
      <c r="N179" s="25">
        <f t="shared" si="70"/>
        <v>0</v>
      </c>
      <c r="O179" s="25">
        <f t="shared" si="70"/>
        <v>0</v>
      </c>
      <c r="P179" s="25">
        <f t="shared" si="70"/>
        <v>0</v>
      </c>
      <c r="Q179" s="25">
        <f t="shared" si="70"/>
        <v>0</v>
      </c>
      <c r="R179" s="25">
        <f t="shared" si="70"/>
        <v>0</v>
      </c>
      <c r="S179" s="25">
        <f t="shared" si="70"/>
        <v>0</v>
      </c>
      <c r="T179" s="25">
        <f t="shared" si="70"/>
        <v>0</v>
      </c>
      <c r="U179" s="25">
        <f t="shared" si="70"/>
        <v>0</v>
      </c>
      <c r="V179" s="25">
        <f t="shared" si="70"/>
        <v>0</v>
      </c>
      <c r="W179" s="83" t="s">
        <v>188</v>
      </c>
      <c r="X179" s="58"/>
    </row>
    <row r="180" spans="1:28" s="14" customFormat="1" ht="45.75" customHeight="1" x14ac:dyDescent="0.25">
      <c r="A180" s="75"/>
      <c r="B180" s="86"/>
      <c r="C180" s="34" t="s">
        <v>26</v>
      </c>
      <c r="D180" s="1">
        <f>D178</f>
        <v>15</v>
      </c>
      <c r="E180" s="1">
        <f t="shared" ref="E180:G180" si="71">E178</f>
        <v>15</v>
      </c>
      <c r="F180" s="1">
        <f t="shared" si="71"/>
        <v>10</v>
      </c>
      <c r="G180" s="1">
        <f t="shared" si="71"/>
        <v>10</v>
      </c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58" t="s">
        <v>188</v>
      </c>
      <c r="X180" s="58"/>
    </row>
    <row r="181" spans="1:28" s="8" customFormat="1" ht="43.5" customHeight="1" x14ac:dyDescent="0.25">
      <c r="A181" s="64"/>
      <c r="B181" s="65" t="s">
        <v>18</v>
      </c>
      <c r="C181" s="37" t="s">
        <v>13</v>
      </c>
      <c r="D181" s="27">
        <f>D182+D183+D184+D185</f>
        <v>448724.4</v>
      </c>
      <c r="E181" s="27">
        <f t="shared" ref="E181:G181" si="72">E182+E183+E184+E185</f>
        <v>447697.3</v>
      </c>
      <c r="F181" s="27">
        <f t="shared" si="72"/>
        <v>414566.29999999993</v>
      </c>
      <c r="G181" s="27">
        <f t="shared" si="72"/>
        <v>411053.49999999994</v>
      </c>
      <c r="H181" s="27" t="e">
        <f>H182+H183+#REF!</f>
        <v>#REF!</v>
      </c>
      <c r="I181" s="27" t="e">
        <f>I182+I183+#REF!</f>
        <v>#REF!</v>
      </c>
      <c r="J181" s="27" t="e">
        <f>J182+J183+#REF!</f>
        <v>#REF!</v>
      </c>
      <c r="K181" s="27" t="e">
        <f>K182+K183+#REF!</f>
        <v>#REF!</v>
      </c>
      <c r="L181" s="27" t="e">
        <f>L182+L183+#REF!</f>
        <v>#REF!</v>
      </c>
      <c r="M181" s="27" t="e">
        <f>M182+M183+#REF!</f>
        <v>#REF!</v>
      </c>
      <c r="N181" s="27" t="e">
        <f>N182+N183+#REF!</f>
        <v>#REF!</v>
      </c>
      <c r="O181" s="27" t="e">
        <f>O182+O183+#REF!</f>
        <v>#REF!</v>
      </c>
      <c r="P181" s="27" t="e">
        <f>P182+P183+#REF!</f>
        <v>#REF!</v>
      </c>
      <c r="Q181" s="27" t="e">
        <f>Q182+Q183+#REF!</f>
        <v>#REF!</v>
      </c>
      <c r="R181" s="27" t="e">
        <f>R182+R183+#REF!</f>
        <v>#REF!</v>
      </c>
      <c r="S181" s="27" t="e">
        <f>S182+S183+#REF!</f>
        <v>#REF!</v>
      </c>
      <c r="T181" s="27" t="e">
        <f>T182+T183+#REF!</f>
        <v>#REF!</v>
      </c>
      <c r="U181" s="27" t="e">
        <f>U182+U183+#REF!</f>
        <v>#REF!</v>
      </c>
      <c r="V181" s="27" t="e">
        <f>V182+V183+#REF!</f>
        <v>#REF!</v>
      </c>
      <c r="W181" s="96" t="s">
        <v>215</v>
      </c>
      <c r="X181" s="97"/>
      <c r="Y181" s="16"/>
      <c r="Z181" s="16"/>
      <c r="AA181" s="16"/>
      <c r="AB181" s="16"/>
    </row>
    <row r="182" spans="1:28" s="8" customFormat="1" ht="46.5" customHeight="1" x14ac:dyDescent="0.25">
      <c r="A182" s="64"/>
      <c r="B182" s="66"/>
      <c r="C182" s="38" t="s">
        <v>26</v>
      </c>
      <c r="D182" s="1">
        <f>D32+D38+D106+D137+D149+D155+D160+D164+D175+D180</f>
        <v>156257.49999999997</v>
      </c>
      <c r="E182" s="1">
        <f>E32+E38+E106+E137+E149+E155+E160+E164+E175+E180</f>
        <v>156257.49999999997</v>
      </c>
      <c r="F182" s="1">
        <f>F32+F38+F106+F137+F149+F155+F160+F164+F175+F180</f>
        <v>145739.99999999997</v>
      </c>
      <c r="G182" s="1">
        <f>G32+G38+G106+G137+G149+G155+G160+G164+G175+G180</f>
        <v>142296.49999999997</v>
      </c>
      <c r="H182" s="1" t="e">
        <f>H32+H38+H106+H149+#REF!+H155+H160+H164+H175</f>
        <v>#REF!</v>
      </c>
      <c r="I182" s="1" t="e">
        <f>I32+I38+I106+I149+#REF!+I155+I160+I164+I175</f>
        <v>#REF!</v>
      </c>
      <c r="J182" s="1" t="e">
        <f>J32+J38+J106+J149+#REF!+J155+J160+J164+J175</f>
        <v>#REF!</v>
      </c>
      <c r="K182" s="1" t="e">
        <f>K32+K38+K106+K149+#REF!+K155+K160+K164+K175</f>
        <v>#REF!</v>
      </c>
      <c r="L182" s="1" t="e">
        <f>L32+L38+L106+L149+#REF!+L155+L160+L164+L175</f>
        <v>#REF!</v>
      </c>
      <c r="M182" s="1" t="e">
        <f>M32+M38+M106+M149+#REF!+M155+M160+M164+M175</f>
        <v>#REF!</v>
      </c>
      <c r="N182" s="1" t="e">
        <f>N32+N38+N106+N149+#REF!+N155+N160+N164+N175</f>
        <v>#REF!</v>
      </c>
      <c r="O182" s="1" t="e">
        <f>O32+O38+O106+O149+#REF!+O155+O160+O164+O175</f>
        <v>#REF!</v>
      </c>
      <c r="P182" s="1" t="e">
        <f>P32+P38+P106+P149+#REF!+P155+P160+P164+P175</f>
        <v>#REF!</v>
      </c>
      <c r="Q182" s="1" t="e">
        <f>Q32+Q38+Q106+Q149+#REF!+Q155+Q160+Q164+Q175</f>
        <v>#REF!</v>
      </c>
      <c r="R182" s="1" t="e">
        <f>R32+R38+R106+R149+#REF!+R155+R160+R164+R175</f>
        <v>#REF!</v>
      </c>
      <c r="S182" s="1" t="e">
        <f>S32+S38+S106+S149+#REF!+S155+S160+S164+S175</f>
        <v>#REF!</v>
      </c>
      <c r="T182" s="1" t="e">
        <f>T32+T38+T106+T149+#REF!+T155+T160+T164+T175</f>
        <v>#REF!</v>
      </c>
      <c r="U182" s="1" t="e">
        <f>U32+U38+U106+U149+#REF!+U155+U160+U164+U175</f>
        <v>#REF!</v>
      </c>
      <c r="V182" s="1" t="e">
        <f>V32+V38+V106+V149+#REF!+V155+V160+V164+V175</f>
        <v>#REF!</v>
      </c>
      <c r="W182" s="98" t="s">
        <v>216</v>
      </c>
      <c r="X182" s="99"/>
    </row>
    <row r="183" spans="1:28" s="8" customFormat="1" ht="47.25" x14ac:dyDescent="0.25">
      <c r="A183" s="64"/>
      <c r="B183" s="66"/>
      <c r="C183" s="38" t="s">
        <v>12</v>
      </c>
      <c r="D183" s="1">
        <f>D33+D107+D138+D156+D176</f>
        <v>146078.70000000004</v>
      </c>
      <c r="E183" s="1">
        <f>E33+E107+E138+E156+E176</f>
        <v>145051.60000000003</v>
      </c>
      <c r="F183" s="1">
        <f>F33+F107+F138+F156+F176</f>
        <v>141209.20000000001</v>
      </c>
      <c r="G183" s="1">
        <f>G33+G107+G138+G156+G176</f>
        <v>141205.20000000001</v>
      </c>
      <c r="H183" s="1" t="e">
        <f>H33+H107+#REF!+H156+H176</f>
        <v>#REF!</v>
      </c>
      <c r="I183" s="1" t="e">
        <f>I33+I107+#REF!+I156+I176</f>
        <v>#REF!</v>
      </c>
      <c r="J183" s="1" t="e">
        <f>J33+J107+#REF!+J156+J176</f>
        <v>#REF!</v>
      </c>
      <c r="K183" s="1" t="e">
        <f>K33+K107+#REF!+K156+K176</f>
        <v>#REF!</v>
      </c>
      <c r="L183" s="1" t="e">
        <f>L33+L107+#REF!+L156+L176</f>
        <v>#REF!</v>
      </c>
      <c r="M183" s="1" t="e">
        <f>M33+M107+#REF!+M156+M176</f>
        <v>#REF!</v>
      </c>
      <c r="N183" s="1" t="e">
        <f>N33+N107+#REF!+N156+N176</f>
        <v>#REF!</v>
      </c>
      <c r="O183" s="1" t="e">
        <f>O33+O107+#REF!+O156+O176</f>
        <v>#REF!</v>
      </c>
      <c r="P183" s="1" t="e">
        <f>P33+P107+#REF!+P156+P176</f>
        <v>#REF!</v>
      </c>
      <c r="Q183" s="1" t="e">
        <f>Q33+Q107+#REF!+Q156+Q176</f>
        <v>#REF!</v>
      </c>
      <c r="R183" s="1" t="e">
        <f>R33+R107+#REF!+R156+R176</f>
        <v>#REF!</v>
      </c>
      <c r="S183" s="1" t="e">
        <f>S33+S107+#REF!+S156+S176</f>
        <v>#REF!</v>
      </c>
      <c r="T183" s="1" t="e">
        <f>T33+T107+#REF!+T156+T176</f>
        <v>#REF!</v>
      </c>
      <c r="U183" s="1" t="e">
        <f>U33+U107+#REF!+U156+U176</f>
        <v>#REF!</v>
      </c>
      <c r="V183" s="1" t="e">
        <f>V33+V107+#REF!+V156+V176</f>
        <v>#REF!</v>
      </c>
      <c r="W183" s="98" t="s">
        <v>154</v>
      </c>
      <c r="X183" s="99"/>
    </row>
    <row r="184" spans="1:28" s="8" customFormat="1" ht="39.75" customHeight="1" x14ac:dyDescent="0.25">
      <c r="A184" s="64"/>
      <c r="B184" s="67"/>
      <c r="C184" s="38" t="s">
        <v>91</v>
      </c>
      <c r="D184" s="1">
        <f>D108+D150+D139</f>
        <v>86388.2</v>
      </c>
      <c r="E184" s="1">
        <f>E108+E150+E139</f>
        <v>86388.2</v>
      </c>
      <c r="F184" s="1">
        <f>F108+F150+F139</f>
        <v>67617.100000000006</v>
      </c>
      <c r="G184" s="1">
        <f>G108+G150+G139</f>
        <v>67551.8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58" t="s">
        <v>217</v>
      </c>
      <c r="X184" s="58"/>
    </row>
    <row r="185" spans="1:28" s="8" customFormat="1" ht="39.75" customHeight="1" x14ac:dyDescent="0.25">
      <c r="A185" s="64"/>
      <c r="B185" s="68"/>
      <c r="C185" s="34" t="s">
        <v>127</v>
      </c>
      <c r="D185" s="1">
        <f>D109</f>
        <v>60000</v>
      </c>
      <c r="E185" s="1">
        <f>E109</f>
        <v>60000</v>
      </c>
      <c r="F185" s="1">
        <f>F109</f>
        <v>60000</v>
      </c>
      <c r="G185" s="1">
        <f>G109</f>
        <v>60000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58" t="s">
        <v>107</v>
      </c>
      <c r="X185" s="58"/>
    </row>
    <row r="186" spans="1:28" s="8" customFormat="1" x14ac:dyDescent="0.25">
      <c r="A186" s="33"/>
      <c r="B186" s="18"/>
      <c r="C186" s="19"/>
      <c r="D186" s="20"/>
      <c r="E186" s="20"/>
      <c r="F186" s="20"/>
      <c r="G186" s="20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2"/>
      <c r="X186" s="22"/>
    </row>
    <row r="187" spans="1:28" s="8" customFormat="1" x14ac:dyDescent="0.25">
      <c r="A187" s="17"/>
      <c r="B187" s="18"/>
      <c r="C187" s="19"/>
      <c r="D187" s="20"/>
      <c r="E187" s="20"/>
      <c r="F187" s="20"/>
      <c r="G187" s="20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2"/>
      <c r="X187" s="22"/>
    </row>
    <row r="188" spans="1:28" s="8" customFormat="1" x14ac:dyDescent="0.25">
      <c r="A188" s="17"/>
      <c r="B188" s="18"/>
      <c r="C188" s="19"/>
      <c r="D188" s="20"/>
      <c r="E188" s="20"/>
      <c r="F188" s="20"/>
      <c r="G188" s="20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2"/>
      <c r="X188" s="22"/>
    </row>
    <row r="189" spans="1:28" x14ac:dyDescent="0.25">
      <c r="A189" s="17"/>
      <c r="D189" s="8"/>
      <c r="E189" s="8"/>
      <c r="F189" s="8"/>
      <c r="G189" s="8"/>
    </row>
    <row r="221" spans="1:75" x14ac:dyDescent="0.25">
      <c r="BV221" s="2">
        <v>410</v>
      </c>
      <c r="BW221" s="2">
        <v>140</v>
      </c>
    </row>
    <row r="223" spans="1:75" x14ac:dyDescent="0.25">
      <c r="A223" s="2" t="s">
        <v>52</v>
      </c>
    </row>
    <row r="225" spans="1:1" x14ac:dyDescent="0.25">
      <c r="A225" s="2" t="s">
        <v>53</v>
      </c>
    </row>
  </sheetData>
  <mergeCells count="233">
    <mergeCell ref="W165:X165"/>
    <mergeCell ref="B161:X161"/>
    <mergeCell ref="W153:X153"/>
    <mergeCell ref="W132:X132"/>
    <mergeCell ref="W136:X136"/>
    <mergeCell ref="W137:X137"/>
    <mergeCell ref="W138:X138"/>
    <mergeCell ref="B140:X140"/>
    <mergeCell ref="W31:X31"/>
    <mergeCell ref="B31:B33"/>
    <mergeCell ref="W29:X29"/>
    <mergeCell ref="W30:X30"/>
    <mergeCell ref="B12:B13"/>
    <mergeCell ref="A12:A13"/>
    <mergeCell ref="W43:X43"/>
    <mergeCell ref="A40:X40"/>
    <mergeCell ref="W32:X32"/>
    <mergeCell ref="W33:X33"/>
    <mergeCell ref="A23:A25"/>
    <mergeCell ref="B37:B38"/>
    <mergeCell ref="W37:X37"/>
    <mergeCell ref="W22:X22"/>
    <mergeCell ref="W28:X28"/>
    <mergeCell ref="W41:X41"/>
    <mergeCell ref="W27:X27"/>
    <mergeCell ref="A31:A33"/>
    <mergeCell ref="A29:A30"/>
    <mergeCell ref="A37:A38"/>
    <mergeCell ref="B34:X34"/>
    <mergeCell ref="W35:X35"/>
    <mergeCell ref="W38:X38"/>
    <mergeCell ref="B39:X39"/>
    <mergeCell ref="W6:X7"/>
    <mergeCell ref="B29:B30"/>
    <mergeCell ref="W16:X16"/>
    <mergeCell ref="B26:X26"/>
    <mergeCell ref="B23:B25"/>
    <mergeCell ref="W23:X23"/>
    <mergeCell ref="W24:X24"/>
    <mergeCell ref="W25:X25"/>
    <mergeCell ref="B8:X8"/>
    <mergeCell ref="B9:X9"/>
    <mergeCell ref="W10:X10"/>
    <mergeCell ref="B14:X14"/>
    <mergeCell ref="W15:X15"/>
    <mergeCell ref="W12:X12"/>
    <mergeCell ref="W13:X13"/>
    <mergeCell ref="W17:X17"/>
    <mergeCell ref="W19:X19"/>
    <mergeCell ref="W20:X20"/>
    <mergeCell ref="W21:X21"/>
    <mergeCell ref="W11:X11"/>
    <mergeCell ref="W18:X18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G6"/>
    <mergeCell ref="W47:X47"/>
    <mergeCell ref="W59:X59"/>
    <mergeCell ref="W66:X66"/>
    <mergeCell ref="A51:A54"/>
    <mergeCell ref="B51:B54"/>
    <mergeCell ref="B64:B67"/>
    <mergeCell ref="A64:A67"/>
    <mergeCell ref="W131:X131"/>
    <mergeCell ref="W64:X64"/>
    <mergeCell ref="A55:X55"/>
    <mergeCell ref="W117:X117"/>
    <mergeCell ref="W56:X56"/>
    <mergeCell ref="W88:X88"/>
    <mergeCell ref="W98:X98"/>
    <mergeCell ref="W65:X65"/>
    <mergeCell ref="W113:X113"/>
    <mergeCell ref="W54:X54"/>
    <mergeCell ref="W58:X58"/>
    <mergeCell ref="W71:X71"/>
    <mergeCell ref="W74:X74"/>
    <mergeCell ref="W78:X78"/>
    <mergeCell ref="W80:X80"/>
    <mergeCell ref="W81:X81"/>
    <mergeCell ref="W85:X85"/>
    <mergeCell ref="W60:X60"/>
    <mergeCell ref="W119:X119"/>
    <mergeCell ref="A72:X72"/>
    <mergeCell ref="W73:X73"/>
    <mergeCell ref="W77:X77"/>
    <mergeCell ref="W89:X89"/>
    <mergeCell ref="W48:X48"/>
    <mergeCell ref="W57:X57"/>
    <mergeCell ref="W62:X62"/>
    <mergeCell ref="W52:X52"/>
    <mergeCell ref="W51:X51"/>
    <mergeCell ref="W61:X61"/>
    <mergeCell ref="B110:X110"/>
    <mergeCell ref="B102:B104"/>
    <mergeCell ref="W115:X115"/>
    <mergeCell ref="W118:X118"/>
    <mergeCell ref="W112:X112"/>
    <mergeCell ref="W102:X102"/>
    <mergeCell ref="W90:X90"/>
    <mergeCell ref="W99:X99"/>
    <mergeCell ref="A102:A104"/>
    <mergeCell ref="W97:X97"/>
    <mergeCell ref="W124:X124"/>
    <mergeCell ref="W114:X114"/>
    <mergeCell ref="W125:X125"/>
    <mergeCell ref="W91:X91"/>
    <mergeCell ref="W105:X105"/>
    <mergeCell ref="W83:X83"/>
    <mergeCell ref="B120:X120"/>
    <mergeCell ref="W127:X127"/>
    <mergeCell ref="W82:X82"/>
    <mergeCell ref="B117:B119"/>
    <mergeCell ref="W92:X92"/>
    <mergeCell ref="W93:X93"/>
    <mergeCell ref="W94:X94"/>
    <mergeCell ref="W86:X86"/>
    <mergeCell ref="W106:X106"/>
    <mergeCell ref="W107:X107"/>
    <mergeCell ref="B83:B86"/>
    <mergeCell ref="B111:X111"/>
    <mergeCell ref="W116:X116"/>
    <mergeCell ref="W121:X121"/>
    <mergeCell ref="W122:X122"/>
    <mergeCell ref="W100:X100"/>
    <mergeCell ref="W101:X101"/>
    <mergeCell ref="W95:X95"/>
    <mergeCell ref="W96:X96"/>
    <mergeCell ref="W103:X103"/>
    <mergeCell ref="W104:X104"/>
    <mergeCell ref="W123:X123"/>
    <mergeCell ref="W171:X171"/>
    <mergeCell ref="W158:X158"/>
    <mergeCell ref="W159:X159"/>
    <mergeCell ref="W147:X147"/>
    <mergeCell ref="B148:B150"/>
    <mergeCell ref="W150:X150"/>
    <mergeCell ref="B174:B176"/>
    <mergeCell ref="A126:A128"/>
    <mergeCell ref="A130:A134"/>
    <mergeCell ref="A148:A150"/>
    <mergeCell ref="A154:A156"/>
    <mergeCell ref="W130:X130"/>
    <mergeCell ref="W134:X134"/>
    <mergeCell ref="W149:X149"/>
    <mergeCell ref="W148:X148"/>
    <mergeCell ref="W166:X166"/>
    <mergeCell ref="B157:X157"/>
    <mergeCell ref="W133:X133"/>
    <mergeCell ref="B151:X151"/>
    <mergeCell ref="W145:X145"/>
    <mergeCell ref="W146:X146"/>
    <mergeCell ref="W141:X141"/>
    <mergeCell ref="W142:X142"/>
    <mergeCell ref="W143:X143"/>
    <mergeCell ref="W168:X168"/>
    <mergeCell ref="W173:X173"/>
    <mergeCell ref="W169:X169"/>
    <mergeCell ref="W170:X170"/>
    <mergeCell ref="W126:X126"/>
    <mergeCell ref="B129:X129"/>
    <mergeCell ref="W128:X128"/>
    <mergeCell ref="W184:X184"/>
    <mergeCell ref="W181:X181"/>
    <mergeCell ref="W182:X182"/>
    <mergeCell ref="W183:X183"/>
    <mergeCell ref="W175:X175"/>
    <mergeCell ref="W144:X144"/>
    <mergeCell ref="B163:B166"/>
    <mergeCell ref="W152:X152"/>
    <mergeCell ref="B154:B156"/>
    <mergeCell ref="W162:X162"/>
    <mergeCell ref="W160:X160"/>
    <mergeCell ref="W163:X163"/>
    <mergeCell ref="W164:X164"/>
    <mergeCell ref="B159:B160"/>
    <mergeCell ref="W156:X156"/>
    <mergeCell ref="W154:X154"/>
    <mergeCell ref="W155:X155"/>
    <mergeCell ref="W36:X36"/>
    <mergeCell ref="W63:X63"/>
    <mergeCell ref="W67:X67"/>
    <mergeCell ref="W75:X75"/>
    <mergeCell ref="W76:X76"/>
    <mergeCell ref="A117:A120"/>
    <mergeCell ref="W84:X84"/>
    <mergeCell ref="A105:A109"/>
    <mergeCell ref="B105:B109"/>
    <mergeCell ref="W109:X109"/>
    <mergeCell ref="W44:X44"/>
    <mergeCell ref="W42:X42"/>
    <mergeCell ref="W49:X49"/>
    <mergeCell ref="W53:X53"/>
    <mergeCell ref="W108:X108"/>
    <mergeCell ref="A68:X68"/>
    <mergeCell ref="W69:X69"/>
    <mergeCell ref="A70:A71"/>
    <mergeCell ref="B70:B71"/>
    <mergeCell ref="W70:X70"/>
    <mergeCell ref="A83:A86"/>
    <mergeCell ref="A87:X87"/>
    <mergeCell ref="W46:X46"/>
    <mergeCell ref="W45:X45"/>
    <mergeCell ref="W50:X50"/>
    <mergeCell ref="W79:X79"/>
    <mergeCell ref="B133:B135"/>
    <mergeCell ref="W135:X135"/>
    <mergeCell ref="B126:B128"/>
    <mergeCell ref="W172:X172"/>
    <mergeCell ref="A181:A185"/>
    <mergeCell ref="B181:B185"/>
    <mergeCell ref="W185:X185"/>
    <mergeCell ref="A136:A139"/>
    <mergeCell ref="B136:B139"/>
    <mergeCell ref="W139:X139"/>
    <mergeCell ref="A179:A180"/>
    <mergeCell ref="A158:A160"/>
    <mergeCell ref="A163:A164"/>
    <mergeCell ref="A174:A176"/>
    <mergeCell ref="W174:X174"/>
    <mergeCell ref="W176:X176"/>
    <mergeCell ref="B177:X177"/>
    <mergeCell ref="W178:X178"/>
    <mergeCell ref="B179:B180"/>
    <mergeCell ref="W179:X179"/>
    <mergeCell ref="W180:X180"/>
    <mergeCell ref="B167:X167"/>
  </mergeCells>
  <pageMargins left="0.78740157480314965" right="0.39370078740157483" top="0.59055118110236227" bottom="0.59055118110236227" header="0.31496062992125984" footer="0.31496062992125984"/>
  <pageSetup paperSize="9" scale="52" fitToHeight="10" orientation="portrait" r:id="rId1"/>
  <ignoredErrors>
    <ignoredError sqref="H143:V143 X1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2022-04-13T12:07:00Z</dcterms:modified>
</cp:coreProperties>
</file>