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\\rio\FO\Наталья Евгеньевна\Исполнение 2021 год\Утверждение отчета за 2021 год\"/>
    </mc:Choice>
  </mc:AlternateContent>
  <xr:revisionPtr revIDLastSave="0" documentId="13_ncr:1_{8E657CBD-8EC8-408C-8FDE-D3C4319006DE}" xr6:coauthVersionLast="36" xr6:coauthVersionMax="36" xr10:uidLastSave="{00000000-0000-0000-0000-000000000000}"/>
  <bookViews>
    <workbookView xWindow="480" yWindow="45" windowWidth="22995" windowHeight="10035" activeTab="1" xr2:uid="{00000000-000D-0000-FFFF-FFFF00000000}"/>
  </bookViews>
  <sheets>
    <sheet name="Расходы" sheetId="2" r:id="rId1"/>
    <sheet name="Доходы" sheetId="1" r:id="rId2"/>
  </sheets>
  <definedNames>
    <definedName name="_xlnm.Print_Titles" localSheetId="1">Доходы!$3:$3</definedName>
    <definedName name="_xlnm.Print_Titles" localSheetId="0">Расходы!$3:$3</definedName>
  </definedNames>
  <calcPr calcId="191029"/>
</workbook>
</file>

<file path=xl/calcChain.xml><?xml version="1.0" encoding="utf-8"?>
<calcChain xmlns="http://schemas.openxmlformats.org/spreadsheetml/2006/main">
  <c r="K9" i="1" l="1"/>
  <c r="I22" i="1"/>
  <c r="I20" i="1" s="1"/>
  <c r="I14" i="1"/>
  <c r="I8" i="1"/>
  <c r="I6" i="1" l="1"/>
  <c r="I5" i="1" s="1"/>
  <c r="J58" i="2"/>
  <c r="J56" i="2"/>
  <c r="J54" i="2"/>
  <c r="J51" i="2"/>
  <c r="J46" i="2"/>
  <c r="J43" i="2"/>
  <c r="J37" i="2"/>
  <c r="J34" i="2"/>
  <c r="J29" i="2"/>
  <c r="J22" i="2"/>
  <c r="J19" i="2"/>
  <c r="J17" i="2"/>
  <c r="J6" i="2"/>
  <c r="E6" i="2"/>
  <c r="J5" i="2" l="1"/>
  <c r="J22" i="1"/>
  <c r="J20" i="1" s="1"/>
  <c r="J14" i="1"/>
  <c r="J8" i="1"/>
  <c r="H8" i="1"/>
  <c r="H22" i="1"/>
  <c r="H20" i="1" s="1"/>
  <c r="H14" i="1"/>
  <c r="G22" i="1"/>
  <c r="G20" i="1" s="1"/>
  <c r="F22" i="1"/>
  <c r="F20" i="1" s="1"/>
  <c r="E22" i="1"/>
  <c r="E20" i="1" s="1"/>
  <c r="G14" i="1"/>
  <c r="F14" i="1"/>
  <c r="E14" i="1"/>
  <c r="G8" i="1"/>
  <c r="F8" i="1"/>
  <c r="E8" i="1"/>
  <c r="J6" i="1" l="1"/>
  <c r="F6" i="1"/>
  <c r="F5" i="1" s="1"/>
  <c r="H6" i="1"/>
  <c r="H5" i="1" s="1"/>
  <c r="E6" i="1"/>
  <c r="E5" i="1" s="1"/>
  <c r="J5" i="1"/>
  <c r="G6" i="1"/>
  <c r="G5" i="1" s="1"/>
  <c r="L61" i="2"/>
  <c r="L60" i="2"/>
  <c r="L59" i="2"/>
  <c r="L57" i="2"/>
  <c r="L55" i="2"/>
  <c r="L53" i="2"/>
  <c r="L52" i="2"/>
  <c r="L50" i="2"/>
  <c r="L49" i="2"/>
  <c r="L48" i="2"/>
  <c r="L47" i="2"/>
  <c r="L45" i="2"/>
  <c r="L44" i="2"/>
  <c r="L42" i="2"/>
  <c r="L41" i="2"/>
  <c r="L40" i="2"/>
  <c r="L39" i="2"/>
  <c r="L38" i="2"/>
  <c r="L36" i="2"/>
  <c r="L35" i="2"/>
  <c r="L33" i="2"/>
  <c r="L32" i="2"/>
  <c r="L31" i="2"/>
  <c r="L30" i="2"/>
  <c r="L28" i="2"/>
  <c r="L27" i="2"/>
  <c r="L26" i="2"/>
  <c r="L25" i="2"/>
  <c r="L24" i="2"/>
  <c r="L23" i="2"/>
  <c r="L21" i="2"/>
  <c r="L20" i="2"/>
  <c r="L18" i="2"/>
  <c r="L16" i="2"/>
  <c r="L15" i="2"/>
  <c r="L14" i="2"/>
  <c r="L13" i="2"/>
  <c r="L12" i="2"/>
  <c r="L11" i="2"/>
  <c r="L10" i="2"/>
  <c r="L9" i="2"/>
  <c r="L8" i="2"/>
  <c r="L7" i="2"/>
  <c r="K37" i="2" l="1"/>
  <c r="I37" i="2"/>
  <c r="K22" i="2" l="1"/>
  <c r="I22" i="2"/>
  <c r="H22" i="2"/>
  <c r="K6" i="2" l="1"/>
  <c r="I6" i="2"/>
  <c r="H6" i="2"/>
  <c r="G6" i="2"/>
  <c r="F6" i="2" l="1"/>
  <c r="F58" i="2"/>
  <c r="F56" i="2"/>
  <c r="F54" i="2"/>
  <c r="F51" i="2"/>
  <c r="F46" i="2"/>
  <c r="F43" i="2"/>
  <c r="F37" i="2"/>
  <c r="F34" i="2"/>
  <c r="F29" i="2"/>
  <c r="F22" i="2"/>
  <c r="F19" i="2"/>
  <c r="F17" i="2"/>
  <c r="F5" i="2" l="1"/>
  <c r="G34" i="2" l="1"/>
  <c r="H34" i="2"/>
  <c r="I34" i="2"/>
  <c r="K34" i="2"/>
  <c r="G17" i="2"/>
  <c r="H17" i="2"/>
  <c r="I17" i="2"/>
  <c r="K17" i="2"/>
  <c r="L17" i="2" s="1"/>
  <c r="E17" i="2"/>
  <c r="L6" i="2"/>
  <c r="E58" i="2"/>
  <c r="H56" i="2"/>
  <c r="I56" i="2"/>
  <c r="K56" i="2"/>
  <c r="G56" i="2"/>
  <c r="E56" i="2"/>
  <c r="L56" i="2" l="1"/>
  <c r="K19" i="2" l="1"/>
  <c r="K29" i="2"/>
  <c r="K43" i="2"/>
  <c r="K46" i="2"/>
  <c r="K51" i="2"/>
  <c r="K54" i="2"/>
  <c r="K58" i="2"/>
  <c r="L58" i="2" s="1"/>
  <c r="I19" i="2"/>
  <c r="I29" i="2"/>
  <c r="I43" i="2"/>
  <c r="I46" i="2"/>
  <c r="I51" i="2"/>
  <c r="I54" i="2"/>
  <c r="I58" i="2"/>
  <c r="H19" i="2"/>
  <c r="H29" i="2"/>
  <c r="H37" i="2"/>
  <c r="H43" i="2"/>
  <c r="H46" i="2"/>
  <c r="H51" i="2"/>
  <c r="H54" i="2"/>
  <c r="H58" i="2"/>
  <c r="G19" i="2"/>
  <c r="G22" i="2"/>
  <c r="G29" i="2"/>
  <c r="G37" i="2"/>
  <c r="G43" i="2"/>
  <c r="G46" i="2"/>
  <c r="G51" i="2"/>
  <c r="G54" i="2"/>
  <c r="G58" i="2"/>
  <c r="E19" i="2"/>
  <c r="E22" i="2"/>
  <c r="L22" i="2" s="1"/>
  <c r="E29" i="2"/>
  <c r="E34" i="2"/>
  <c r="L34" i="2" s="1"/>
  <c r="E37" i="2"/>
  <c r="L37" i="2" s="1"/>
  <c r="E43" i="2"/>
  <c r="E46" i="2"/>
  <c r="E51" i="2"/>
  <c r="E54" i="2"/>
  <c r="L46" i="2" l="1"/>
  <c r="L43" i="2"/>
  <c r="L54" i="2"/>
  <c r="L29" i="2"/>
  <c r="L51" i="2"/>
  <c r="L19" i="2"/>
  <c r="E5" i="2"/>
  <c r="H5" i="2"/>
  <c r="I5" i="2"/>
  <c r="G5" i="2"/>
  <c r="K5" i="2"/>
  <c r="L5" i="2" s="1"/>
  <c r="K10" i="1"/>
  <c r="K28" i="1" l="1"/>
  <c r="K27" i="1"/>
  <c r="D8" i="1"/>
  <c r="K77" i="1" l="1"/>
  <c r="K76" i="1"/>
  <c r="J75" i="1"/>
  <c r="H75" i="1"/>
  <c r="E75" i="1"/>
  <c r="D75" i="1"/>
  <c r="K74" i="1"/>
  <c r="D73" i="1"/>
  <c r="K73" i="1" s="1"/>
  <c r="J71" i="1"/>
  <c r="H71" i="1"/>
  <c r="E71" i="1"/>
  <c r="D71" i="1"/>
  <c r="K70" i="1"/>
  <c r="K69" i="1"/>
  <c r="J68" i="1"/>
  <c r="H68" i="1"/>
  <c r="E68" i="1"/>
  <c r="D68" i="1"/>
  <c r="K67" i="1"/>
  <c r="K66" i="1"/>
  <c r="K65" i="1"/>
  <c r="K64" i="1"/>
  <c r="J63" i="1"/>
  <c r="H63" i="1"/>
  <c r="E63" i="1"/>
  <c r="D63" i="1"/>
  <c r="K62" i="1"/>
  <c r="K61" i="1"/>
  <c r="J60" i="1"/>
  <c r="H60" i="1"/>
  <c r="E60" i="1"/>
  <c r="D60" i="1"/>
  <c r="K59" i="1"/>
  <c r="K58" i="1"/>
  <c r="K57" i="1"/>
  <c r="K56" i="1"/>
  <c r="J55" i="1"/>
  <c r="H55" i="1"/>
  <c r="E55" i="1"/>
  <c r="D55" i="1"/>
  <c r="K54" i="1"/>
  <c r="J53" i="1"/>
  <c r="H53" i="1"/>
  <c r="E53" i="1"/>
  <c r="D53" i="1"/>
  <c r="K52" i="1"/>
  <c r="K51" i="1"/>
  <c r="K50" i="1"/>
  <c r="K49" i="1"/>
  <c r="J48" i="1"/>
  <c r="H48" i="1"/>
  <c r="E48" i="1"/>
  <c r="D48" i="1"/>
  <c r="K47" i="1"/>
  <c r="K46" i="1"/>
  <c r="K45" i="1"/>
  <c r="K44" i="1"/>
  <c r="J43" i="1"/>
  <c r="H43" i="1"/>
  <c r="E43" i="1"/>
  <c r="D43" i="1"/>
  <c r="K42" i="1"/>
  <c r="K41" i="1"/>
  <c r="J40" i="1"/>
  <c r="H40" i="1"/>
  <c r="E40" i="1"/>
  <c r="D40" i="1"/>
  <c r="K39" i="1"/>
  <c r="J38" i="1"/>
  <c r="H38" i="1"/>
  <c r="E38" i="1"/>
  <c r="D38" i="1"/>
  <c r="K37" i="1"/>
  <c r="K36" i="1"/>
  <c r="K35" i="1"/>
  <c r="K34" i="1"/>
  <c r="K33" i="1"/>
  <c r="K32" i="1"/>
  <c r="K31" i="1"/>
  <c r="J30" i="1"/>
  <c r="H30" i="1"/>
  <c r="E30" i="1"/>
  <c r="D30" i="1"/>
  <c r="K26" i="1"/>
  <c r="K25" i="1"/>
  <c r="K24" i="1"/>
  <c r="K23" i="1"/>
  <c r="D22" i="1"/>
  <c r="D20" i="1" s="1"/>
  <c r="K19" i="1"/>
  <c r="K18" i="1"/>
  <c r="K17" i="1"/>
  <c r="K16" i="1"/>
  <c r="K15" i="1"/>
  <c r="D14" i="1"/>
  <c r="K13" i="1"/>
  <c r="K11" i="1"/>
  <c r="K22" i="1" l="1"/>
  <c r="K20" i="1" s="1"/>
  <c r="K8" i="1"/>
  <c r="K75" i="1"/>
  <c r="K43" i="1"/>
  <c r="D6" i="1"/>
  <c r="D5" i="1" s="1"/>
  <c r="K53" i="1"/>
  <c r="D29" i="1"/>
  <c r="K30" i="1"/>
  <c r="K55" i="1"/>
  <c r="K63" i="1"/>
  <c r="K71" i="1"/>
  <c r="K38" i="1"/>
  <c r="K14" i="1"/>
  <c r="E29" i="1"/>
  <c r="H29" i="1"/>
  <c r="K40" i="1"/>
  <c r="K48" i="1"/>
  <c r="K60" i="1"/>
  <c r="K68" i="1"/>
  <c r="J29" i="1"/>
  <c r="K6" i="1" l="1"/>
  <c r="K5" i="1" s="1"/>
  <c r="E78" i="1"/>
  <c r="D78" i="1"/>
  <c r="K29" i="1"/>
  <c r="H78" i="1" l="1"/>
  <c r="J78" i="1"/>
  <c r="K78" i="1" s="1"/>
</calcChain>
</file>

<file path=xl/sharedStrings.xml><?xml version="1.0" encoding="utf-8"?>
<sst xmlns="http://schemas.openxmlformats.org/spreadsheetml/2006/main" count="283" uniqueCount="138">
  <si>
    <t>№ п/п</t>
  </si>
  <si>
    <t>Показатели</t>
  </si>
  <si>
    <t>Код дохода по бюджетной классификации</t>
  </si>
  <si>
    <t>1.</t>
  </si>
  <si>
    <r>
      <t xml:space="preserve">ДОХОДЫ, </t>
    </r>
    <r>
      <rPr>
        <sz val="10"/>
        <rFont val="Times New Roman"/>
        <family val="1"/>
        <charset val="204"/>
      </rPr>
      <t>в том числе:</t>
    </r>
  </si>
  <si>
    <t>1.1</t>
  </si>
  <si>
    <t>Налоговые и неналоговые доходы</t>
  </si>
  <si>
    <t>000 1 00 00000 00 0000 000</t>
  </si>
  <si>
    <t>1.1.1</t>
  </si>
  <si>
    <t>Налоговые доходы</t>
  </si>
  <si>
    <t>налог на доходы физических лиц</t>
  </si>
  <si>
    <t>000 1 01 00000 00 0000 000</t>
  </si>
  <si>
    <t xml:space="preserve">налоги на совокупный доход </t>
  </si>
  <si>
    <t>000 1 05 00000 00 0000 000</t>
  </si>
  <si>
    <t xml:space="preserve">налоги на имущество </t>
  </si>
  <si>
    <t>государственная пошлина</t>
  </si>
  <si>
    <t>000 1 08 00000 00 0000 000</t>
  </si>
  <si>
    <t>1.1.2</t>
  </si>
  <si>
    <t xml:space="preserve">Неналоговые доходы </t>
  </si>
  <si>
    <t>доходы от использования имущества, находящего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</si>
  <si>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</si>
  <si>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</si>
  <si>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</si>
  <si>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</si>
  <si>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</si>
  <si>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</si>
  <si>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</si>
  <si>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</si>
  <si>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1.2</t>
  </si>
  <si>
    <t>Безвозмездные поступления</t>
  </si>
  <si>
    <t>000 2 00 00000 00 0000 000</t>
  </si>
  <si>
    <t>1.2.1</t>
  </si>
  <si>
    <t>Безвозмездные поступления от других бюджетов</t>
  </si>
  <si>
    <t>000 2 02 00000 00 0000 000</t>
  </si>
  <si>
    <t>дотации</t>
  </si>
  <si>
    <t>субсидии</t>
  </si>
  <si>
    <t>субвенции</t>
  </si>
  <si>
    <t>иные межбюджетные трансферты</t>
  </si>
  <si>
    <t>2.</t>
  </si>
  <si>
    <r>
      <t xml:space="preserve">РАСХОДЫ, </t>
    </r>
    <r>
      <rPr>
        <sz val="10"/>
        <rFont val="Times New Roman"/>
        <family val="1"/>
        <charset val="204"/>
      </rPr>
      <t>в том числе:</t>
    </r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</si>
  <si>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</si>
  <si>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</si>
  <si>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</si>
  <si>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</si>
  <si>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</si>
  <si>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</si>
  <si>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</si>
  <si>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</si>
  <si>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</si>
  <si>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</si>
  <si>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</si>
  <si>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</si>
  <si>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</si>
  <si>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</si>
  <si>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Водное хозяйство</t>
  </si>
  <si>
    <t>Транспорт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</si>
  <si>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</si>
  <si>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</si>
  <si>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</si>
  <si>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</si>
  <si>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</si>
  <si>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</si>
  <si>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</si>
  <si>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</si>
  <si>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</si>
  <si>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</si>
  <si>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</si>
  <si>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</si>
  <si>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</si>
  <si>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</si>
  <si>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</si>
  <si>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</si>
  <si>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</si>
  <si>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</si>
  <si>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</si>
  <si>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</si>
  <si>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</si>
  <si>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</si>
  <si>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</si>
  <si>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</si>
  <si>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</si>
  <si>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</si>
  <si>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</si>
  <si>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и мунциипального долга</t>
  </si>
  <si>
    <t>Обслуживание государственного внутреннего и муниципального долга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</si>
  <si>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</si>
  <si>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</si>
  <si>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</si>
  <si>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 xml:space="preserve">3. </t>
  </si>
  <si>
    <t>ДЕФИЦИТ (-) ПРОФИЦИТ (+)</t>
  </si>
  <si>
    <t>03</t>
  </si>
  <si>
    <t>Прочие межбюджетные трансферты общего характера</t>
  </si>
  <si>
    <t>02</t>
  </si>
  <si>
    <t>14</t>
  </si>
  <si>
    <t>01</t>
  </si>
  <si>
    <t>13</t>
  </si>
  <si>
    <t>12</t>
  </si>
  <si>
    <t>05</t>
  </si>
  <si>
    <t>11</t>
  </si>
  <si>
    <t>06</t>
  </si>
  <si>
    <t>10</t>
  </si>
  <si>
    <t>04</t>
  </si>
  <si>
    <t>08</t>
  </si>
  <si>
    <t>09</t>
  </si>
  <si>
    <t>07</t>
  </si>
  <si>
    <t>Сельское хозяйство и рыболовство</t>
  </si>
  <si>
    <t>Подраздел</t>
  </si>
  <si>
    <t xml:space="preserve">Раздел </t>
  </si>
  <si>
    <t>тыс. рублей</t>
  </si>
  <si>
    <t>Судебная система</t>
  </si>
  <si>
    <t>Охрана объектов растительного и животного мира и среды их обитания</t>
  </si>
  <si>
    <t>Дорожное хозяйство (дорожные фонды)</t>
  </si>
  <si>
    <t>Дополнительное образование детей</t>
  </si>
  <si>
    <t>налоги на товары (работы, услуги), реализуемые на территории РФ</t>
  </si>
  <si>
    <t>000 1 03 00000 00 0000 000</t>
  </si>
  <si>
    <t>доходы от оказания платных услуг (работ) и компенсации затрат государства</t>
  </si>
  <si>
    <t>000 2 02 10000 00 0000 151</t>
  </si>
  <si>
    <t>000 2 02 20000 00 0000 151</t>
  </si>
  <si>
    <t>000 2 02 30000 00 0000 151</t>
  </si>
  <si>
    <t>000 2 02 40000 00 0000 151</t>
  </si>
  <si>
    <t>000 2 04 00000 00 0000 180</t>
  </si>
  <si>
    <t>000 2 07 00000 00 0000 180</t>
  </si>
  <si>
    <t>прочие безвозмездные поступления</t>
  </si>
  <si>
    <t>1.2.2</t>
  </si>
  <si>
    <t>1.2.3</t>
  </si>
  <si>
    <t>безвозмездные поступления от негосударственных организаций</t>
  </si>
  <si>
    <t>Общеэкономические вопросы</t>
  </si>
  <si>
    <t xml:space="preserve">Отклонение (гр.9 - гр.4) </t>
  </si>
  <si>
    <t>Сведения о внесенных в течение 2021 года изменениях в решение "О бюджете Кольского района на 2021 год и на плановый период 2022 и 2023 годов"</t>
  </si>
  <si>
    <t>Решение о бюджете на 2021 год  № 45/5 от 17.12.2020</t>
  </si>
  <si>
    <t>Защита населения и территории от чрезвычайных ситуаций природного и техногенного характера, пожарная безопасность</t>
  </si>
  <si>
    <t>Решение об уточнении бюджета на 2021 год  № 47/9 от 25.03.2021</t>
  </si>
  <si>
    <t>Решение об уточнении бюджета на 2021 год  № 48/2 от 09.04.2021</t>
  </si>
  <si>
    <t>Решение об уточнении бюджета на 2021  год № 50/1 от 17.06.2021</t>
  </si>
  <si>
    <t>Решение об уточнении бюджета на 2021 год № 51/2 от 29.07.2021</t>
  </si>
  <si>
    <t xml:space="preserve">Отклонение (гр.11 - гр.5) </t>
  </si>
  <si>
    <t>Решение об уточнении бюджета на 2021 год № 52/3 от 16.09.2021</t>
  </si>
  <si>
    <t>Решение об уточнении бюджета на 2021 год № 5/2 от 02.12.2021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</si>
</sst>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5" fillId="0" borderId="0" applyNumberFormat="0" applyFont="0" applyFill="0" applyBorder="0" applyAlignment="0" applyProtection="0">
      <alignment vertical="top"/>
    </xf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49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164" fontId="6" fillId="0" borderId="1" xfId="0" applyNumberFormat="1" applyFont="1" applyBorder="1"/>
    <xf numFmtId="16" fontId="2" fillId="0" borderId="1" xfId="0" applyNumberFormat="1" applyFont="1" applyBorder="1" applyAlignment="1">
      <alignment horizontal="center"/>
    </xf>
    <xf numFmtId="164" fontId="10" fillId="0" borderId="1" xfId="0" applyNumberFormat="1" applyFont="1" applyBorder="1"/>
    <xf numFmtId="164" fontId="11" fillId="0" borderId="1" xfId="0" applyNumberFormat="1" applyFont="1" applyBorder="1"/>
    <xf numFmtId="164" fontId="11" fillId="0" borderId="1" xfId="0" applyNumberFormat="1" applyFont="1" applyBorder="1" applyAlignment="1"/>
    <xf numFmtId="164" fontId="2" fillId="0" borderId="1" xfId="0" applyNumberFormat="1" applyFont="1" applyFill="1" applyBorder="1" applyAlignment="1">
      <alignment horizontal="right" shrinkToFit="1"/>
    </xf>
    <xf numFmtId="164" fontId="2" fillId="0" borderId="1" xfId="0" applyNumberFormat="1" applyFont="1" applyFill="1" applyBorder="1" applyAlignment="1">
      <alignment horizontal="right" vertical="top" shrinkToFit="1"/>
    </xf>
    <xf numFmtId="0" fontId="2" fillId="0" borderId="1" xfId="0" applyFont="1" applyBorder="1" applyAlignment="1">
      <alignment horizontal="center"/>
    </xf>
    <xf numFmtId="0" fontId="10" fillId="0" borderId="1" xfId="0" applyFont="1" applyBorder="1"/>
    <xf numFmtId="0" fontId="12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164" fontId="6" fillId="0" borderId="1" xfId="0" applyNumberFormat="1" applyFont="1" applyFill="1" applyBorder="1" applyAlignment="1">
      <alignment horizontal="right" shrinkToFit="1"/>
    </xf>
    <xf numFmtId="0" fontId="10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49" fontId="12" fillId="0" borderId="1" xfId="0" applyNumberFormat="1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49" fontId="14" fillId="0" borderId="1" xfId="0" applyNumberFormat="1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49" fontId="12" fillId="3" borderId="1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6" fillId="3" borderId="0" xfId="9" applyNumberFormat="1" applyFont="1" applyFill="1" applyBorder="1" applyAlignment="1" applyProtection="1">
      <alignment wrapText="1"/>
    </xf>
    <xf numFmtId="0" fontId="16" fillId="3" borderId="0" xfId="0" applyFont="1" applyFill="1" applyAlignment="1">
      <alignment wrapText="1"/>
    </xf>
    <xf numFmtId="0" fontId="16" fillId="3" borderId="0" xfId="0" applyNumberFormat="1" applyFont="1" applyFill="1" applyBorder="1" applyAlignment="1" applyProtection="1">
      <alignment wrapText="1"/>
    </xf>
    <xf numFmtId="0" fontId="0" fillId="3" borderId="0" xfId="0" applyFill="1"/>
    <xf numFmtId="0" fontId="2" fillId="3" borderId="0" xfId="0" applyFont="1" applyFill="1"/>
    <xf numFmtId="0" fontId="4" fillId="3" borderId="0" xfId="0" applyFont="1" applyFill="1"/>
    <xf numFmtId="164" fontId="2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/>
    <xf numFmtId="0" fontId="4" fillId="3" borderId="1" xfId="0" applyFont="1" applyFill="1" applyBorder="1"/>
    <xf numFmtId="0" fontId="2" fillId="3" borderId="1" xfId="0" applyFont="1" applyFill="1" applyBorder="1"/>
    <xf numFmtId="0" fontId="8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9" fillId="3" borderId="4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 shrinkToFit="1"/>
    </xf>
    <xf numFmtId="164" fontId="2" fillId="3" borderId="1" xfId="0" applyNumberFormat="1" applyFont="1" applyFill="1" applyBorder="1" applyAlignment="1">
      <alignment horizontal="center" vertical="top" shrinkToFit="1"/>
    </xf>
    <xf numFmtId="164" fontId="6" fillId="3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right"/>
    </xf>
    <xf numFmtId="164" fontId="11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 wrapText="1"/>
    </xf>
    <xf numFmtId="49" fontId="5" fillId="0" borderId="1" xfId="0" applyNumberFormat="1" applyFont="1" applyBorder="1" applyAlignment="1">
      <alignment horizont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right"/>
    </xf>
    <xf numFmtId="49" fontId="5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right"/>
    </xf>
  </cellXfs>
  <cellStyles count="10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  <cellStyle name="Обычный 7" xfId="6" xr:uid="{00000000-0005-0000-0000-000006000000}"/>
    <cellStyle name="Обычный 8" xfId="7" xr:uid="{00000000-0005-0000-0000-000007000000}"/>
    <cellStyle name="Обычный 9" xfId="8" xr:uid="{00000000-0005-0000-0000-000008000000}"/>
    <cellStyle name="Обычный_Лист1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3" sqref="E3:K3"/>
    </sheetView>
  </sheetViews>
  <sheetFormatPr defaultRowHeight="12.75" x14ac:dyDescent="0.2"/>
  <cols>
    <col min="1" max="1" width="5.28515625" style="36" customWidth="1"/>
    <col min="2" max="2" width="55.85546875" customWidth="1"/>
    <col min="3" max="3" width="7.28515625" style="38" customWidth="1"/>
    <col min="4" max="4" width="6.28515625" style="38" customWidth="1"/>
    <col min="5" max="6" width="15.85546875" customWidth="1"/>
    <col min="7" max="7" width="15.28515625" customWidth="1"/>
    <col min="8" max="11" width="14.7109375" style="53" customWidth="1"/>
    <col min="12" max="12" width="15.7109375" customWidth="1"/>
    <col min="14" max="14" width="9.5703125" bestFit="1" customWidth="1"/>
  </cols>
  <sheetData>
    <row r="1" spans="1:14" ht="30" customHeight="1" x14ac:dyDescent="0.25">
      <c r="A1" s="1"/>
      <c r="B1" s="76" t="s">
        <v>128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2"/>
      <c r="N1" s="3"/>
    </row>
    <row r="2" spans="1:14" x14ac:dyDescent="0.2">
      <c r="A2" s="1"/>
      <c r="B2" s="3"/>
      <c r="C2" s="49"/>
      <c r="D2" s="49"/>
      <c r="E2" s="3"/>
      <c r="F2" s="3"/>
      <c r="G2" s="3"/>
      <c r="H2" s="54"/>
      <c r="I2" s="54"/>
      <c r="J2" s="54"/>
      <c r="K2" s="1"/>
      <c r="L2" s="1" t="s">
        <v>108</v>
      </c>
      <c r="M2" s="3"/>
      <c r="N2" s="3"/>
    </row>
    <row r="3" spans="1:14" ht="75.75" customHeight="1" x14ac:dyDescent="0.2">
      <c r="A3" s="4" t="s">
        <v>0</v>
      </c>
      <c r="B3" s="4" t="s">
        <v>1</v>
      </c>
      <c r="C3" s="4" t="s">
        <v>107</v>
      </c>
      <c r="D3" s="4" t="s">
        <v>106</v>
      </c>
      <c r="E3" s="48" t="s">
        <v>129</v>
      </c>
      <c r="F3" s="48" t="s">
        <v>131</v>
      </c>
      <c r="G3" s="48" t="s">
        <v>132</v>
      </c>
      <c r="H3" s="48" t="s">
        <v>133</v>
      </c>
      <c r="I3" s="48" t="s">
        <v>134</v>
      </c>
      <c r="J3" s="48" t="s">
        <v>136</v>
      </c>
      <c r="K3" s="48" t="s">
        <v>137</v>
      </c>
      <c r="L3" s="48" t="s">
        <v>135</v>
      </c>
      <c r="M3" s="5"/>
      <c r="N3" s="3"/>
    </row>
    <row r="4" spans="1:14" ht="12" customHeight="1" x14ac:dyDescent="0.2">
      <c r="A4" s="4">
        <v>1</v>
      </c>
      <c r="B4" s="4">
        <v>2</v>
      </c>
      <c r="C4" s="4">
        <v>3</v>
      </c>
      <c r="D4" s="4">
        <v>4</v>
      </c>
      <c r="E4" s="48">
        <v>5</v>
      </c>
      <c r="F4" s="48">
        <v>6</v>
      </c>
      <c r="G4" s="48">
        <v>7</v>
      </c>
      <c r="H4" s="48">
        <v>8</v>
      </c>
      <c r="I4" s="48">
        <v>9</v>
      </c>
      <c r="J4" s="48">
        <v>10</v>
      </c>
      <c r="K4" s="48">
        <v>11</v>
      </c>
      <c r="L4" s="4">
        <v>12</v>
      </c>
      <c r="M4" s="5"/>
      <c r="N4" s="3"/>
    </row>
    <row r="5" spans="1:14" ht="15.75" customHeight="1" x14ac:dyDescent="0.2">
      <c r="A5" s="12" t="s">
        <v>38</v>
      </c>
      <c r="B5" s="7" t="s">
        <v>39</v>
      </c>
      <c r="C5" s="47"/>
      <c r="D5" s="47"/>
      <c r="E5" s="67">
        <f>E6+E17+E19+E22+E29+E34+E37+E43+E46+E51+E54+E58+E56</f>
        <v>2959522.1999999997</v>
      </c>
      <c r="F5" s="67">
        <f t="shared" ref="F5:K5" si="0">F6+F17+F19+F22+F29+F34+F37+F43+F46+F51+F54+F56+F58</f>
        <v>3340021.5999999992</v>
      </c>
      <c r="G5" s="67">
        <f t="shared" si="0"/>
        <v>3432900.3</v>
      </c>
      <c r="H5" s="67">
        <f t="shared" si="0"/>
        <v>3437525.6999999997</v>
      </c>
      <c r="I5" s="67">
        <f t="shared" si="0"/>
        <v>3475044.4</v>
      </c>
      <c r="J5" s="67">
        <f t="shared" si="0"/>
        <v>3560545.9000000004</v>
      </c>
      <c r="K5" s="67">
        <f t="shared" si="0"/>
        <v>3663276</v>
      </c>
      <c r="L5" s="68">
        <f>K5-E5</f>
        <v>703753.80000000028</v>
      </c>
      <c r="M5" s="3"/>
      <c r="N5" s="3"/>
    </row>
    <row r="6" spans="1:14" x14ac:dyDescent="0.2">
      <c r="A6" s="19"/>
      <c r="B6" s="16" t="s">
        <v>40</v>
      </c>
      <c r="C6" s="46" t="s">
        <v>94</v>
      </c>
      <c r="D6" s="46"/>
      <c r="E6" s="69">
        <f>E7+E8+E9+E11+E12+E14+E15+E16</f>
        <v>333000.3</v>
      </c>
      <c r="F6" s="69">
        <f>F7+F8+F9+F11+F12+F15+F16+F14</f>
        <v>394438.80000000005</v>
      </c>
      <c r="G6" s="69">
        <f t="shared" ref="G6:K6" si="1">G7+G8+G9+G11+G12+G15+G16+G14</f>
        <v>394802.2</v>
      </c>
      <c r="H6" s="69">
        <f t="shared" si="1"/>
        <v>384350.6</v>
      </c>
      <c r="I6" s="69">
        <f t="shared" si="1"/>
        <v>384462.3</v>
      </c>
      <c r="J6" s="69">
        <f t="shared" ref="J6" si="2">J7+J8+J9+J11+J12+J15+J16+J14</f>
        <v>393409.5</v>
      </c>
      <c r="K6" s="69">
        <f t="shared" si="1"/>
        <v>382212.7</v>
      </c>
      <c r="L6" s="68">
        <f t="shared" ref="L6:L61" si="3">K6-E6</f>
        <v>49212.400000000023</v>
      </c>
      <c r="M6" s="3"/>
      <c r="N6" s="3"/>
    </row>
    <row r="7" spans="1:14" ht="25.5" x14ac:dyDescent="0.2">
      <c r="A7" s="19"/>
      <c r="B7" s="15" t="s">
        <v>41</v>
      </c>
      <c r="C7" s="45" t="s">
        <v>94</v>
      </c>
      <c r="D7" s="45" t="s">
        <v>92</v>
      </c>
      <c r="E7" s="70">
        <v>2573.4</v>
      </c>
      <c r="F7" s="70">
        <v>4429.7</v>
      </c>
      <c r="G7" s="70">
        <v>4429.7</v>
      </c>
      <c r="H7" s="70">
        <v>4479.7</v>
      </c>
      <c r="I7" s="70">
        <v>4479.7</v>
      </c>
      <c r="J7" s="70">
        <v>4479.7</v>
      </c>
      <c r="K7" s="70">
        <v>4222.8999999999996</v>
      </c>
      <c r="L7" s="68">
        <f t="shared" si="3"/>
        <v>1649.4999999999995</v>
      </c>
      <c r="M7" s="3"/>
      <c r="N7" s="3"/>
    </row>
    <row r="8" spans="1:14" ht="38.25" x14ac:dyDescent="0.2">
      <c r="A8" s="19"/>
      <c r="B8" s="15" t="s">
        <v>42</v>
      </c>
      <c r="C8" s="45" t="s">
        <v>94</v>
      </c>
      <c r="D8" s="45" t="s">
        <v>90</v>
      </c>
      <c r="E8" s="70">
        <v>4158</v>
      </c>
      <c r="F8" s="70">
        <v>4158</v>
      </c>
      <c r="G8" s="70">
        <v>4158</v>
      </c>
      <c r="H8" s="70">
        <v>4108</v>
      </c>
      <c r="I8" s="70">
        <v>4108</v>
      </c>
      <c r="J8" s="70">
        <v>4108</v>
      </c>
      <c r="K8" s="70">
        <v>3439.8</v>
      </c>
      <c r="L8" s="68">
        <f t="shared" si="3"/>
        <v>-718.19999999999982</v>
      </c>
      <c r="M8" s="3"/>
      <c r="N8" s="3"/>
    </row>
    <row r="9" spans="1:14" ht="38.25" x14ac:dyDescent="0.2">
      <c r="A9" s="19"/>
      <c r="B9" s="15" t="s">
        <v>43</v>
      </c>
      <c r="C9" s="45" t="s">
        <v>94</v>
      </c>
      <c r="D9" s="45" t="s">
        <v>101</v>
      </c>
      <c r="E9" s="70">
        <v>98476.5</v>
      </c>
      <c r="F9" s="70">
        <v>103252.1</v>
      </c>
      <c r="G9" s="70">
        <v>103252.1</v>
      </c>
      <c r="H9" s="70">
        <v>103252.1</v>
      </c>
      <c r="I9" s="70">
        <v>103252.1</v>
      </c>
      <c r="J9" s="71">
        <v>103252.1</v>
      </c>
      <c r="K9" s="71">
        <v>105483.1</v>
      </c>
      <c r="L9" s="68">
        <f t="shared" si="3"/>
        <v>7006.6000000000058</v>
      </c>
      <c r="M9" s="3"/>
      <c r="N9" s="3"/>
    </row>
    <row r="10" spans="1:14" hidden="1" x14ac:dyDescent="0.2">
      <c r="A10" s="19"/>
      <c r="B10" s="15" t="s">
        <v>109</v>
      </c>
      <c r="C10" s="45" t="s">
        <v>94</v>
      </c>
      <c r="D10" s="45" t="s">
        <v>97</v>
      </c>
      <c r="E10" s="70"/>
      <c r="F10" s="70"/>
      <c r="G10" s="70"/>
      <c r="H10" s="70"/>
      <c r="I10" s="70"/>
      <c r="J10" s="71"/>
      <c r="K10" s="71"/>
      <c r="L10" s="68">
        <f t="shared" si="3"/>
        <v>0</v>
      </c>
      <c r="M10" s="3"/>
      <c r="N10" s="3"/>
    </row>
    <row r="11" spans="1:14" x14ac:dyDescent="0.2">
      <c r="A11" s="19"/>
      <c r="B11" s="15" t="s">
        <v>109</v>
      </c>
      <c r="C11" s="45" t="s">
        <v>94</v>
      </c>
      <c r="D11" s="45" t="s">
        <v>97</v>
      </c>
      <c r="E11" s="70">
        <v>3.7</v>
      </c>
      <c r="F11" s="70">
        <v>3.7</v>
      </c>
      <c r="G11" s="70">
        <v>3.7</v>
      </c>
      <c r="H11" s="70">
        <v>3.7</v>
      </c>
      <c r="I11" s="70">
        <v>3.7</v>
      </c>
      <c r="J11" s="70">
        <v>3.7</v>
      </c>
      <c r="K11" s="70">
        <v>3.7</v>
      </c>
      <c r="L11" s="68">
        <f t="shared" si="3"/>
        <v>0</v>
      </c>
      <c r="M11" s="3"/>
      <c r="N11" s="3"/>
    </row>
    <row r="12" spans="1:14" ht="25.5" x14ac:dyDescent="0.2">
      <c r="A12" s="19"/>
      <c r="B12" s="15" t="s">
        <v>44</v>
      </c>
      <c r="C12" s="45" t="s">
        <v>94</v>
      </c>
      <c r="D12" s="45" t="s">
        <v>99</v>
      </c>
      <c r="E12" s="70">
        <v>6790.4</v>
      </c>
      <c r="F12" s="70">
        <v>7573.7</v>
      </c>
      <c r="G12" s="70">
        <v>8172.5</v>
      </c>
      <c r="H12" s="70">
        <v>8172.5</v>
      </c>
      <c r="I12" s="70">
        <v>8172.5</v>
      </c>
      <c r="J12" s="70">
        <v>8172.5</v>
      </c>
      <c r="K12" s="70">
        <v>6866.5</v>
      </c>
      <c r="L12" s="68">
        <f t="shared" si="3"/>
        <v>76.100000000000364</v>
      </c>
      <c r="M12" s="3"/>
      <c r="N12" s="3"/>
    </row>
    <row r="13" spans="1:14" hidden="1" x14ac:dyDescent="0.2">
      <c r="A13" s="19"/>
      <c r="B13" s="50" t="s">
        <v>45</v>
      </c>
      <c r="C13" s="45" t="s">
        <v>94</v>
      </c>
      <c r="D13" s="45" t="s">
        <v>104</v>
      </c>
      <c r="E13" s="70"/>
      <c r="F13" s="70"/>
      <c r="G13" s="70"/>
      <c r="H13" s="70"/>
      <c r="I13" s="70"/>
      <c r="J13" s="70"/>
      <c r="K13" s="70"/>
      <c r="L13" s="68">
        <f t="shared" si="3"/>
        <v>0</v>
      </c>
      <c r="M13" s="3"/>
      <c r="N13" s="3"/>
    </row>
    <row r="14" spans="1:14" x14ac:dyDescent="0.2">
      <c r="A14" s="19"/>
      <c r="B14" s="50" t="s">
        <v>45</v>
      </c>
      <c r="C14" s="45" t="s">
        <v>94</v>
      </c>
      <c r="D14" s="45" t="s">
        <v>104</v>
      </c>
      <c r="E14" s="70">
        <v>5000</v>
      </c>
      <c r="F14" s="70">
        <v>5000</v>
      </c>
      <c r="G14" s="70">
        <v>5000</v>
      </c>
      <c r="H14" s="70">
        <v>5000</v>
      </c>
      <c r="I14" s="70">
        <v>5000</v>
      </c>
      <c r="J14" s="70">
        <v>5000</v>
      </c>
      <c r="K14" s="70">
        <v>5000</v>
      </c>
      <c r="L14" s="68">
        <f t="shared" si="3"/>
        <v>0</v>
      </c>
      <c r="M14" s="3"/>
      <c r="N14" s="3"/>
    </row>
    <row r="15" spans="1:14" x14ac:dyDescent="0.2">
      <c r="A15" s="19"/>
      <c r="B15" s="15" t="s">
        <v>46</v>
      </c>
      <c r="C15" s="45" t="s">
        <v>94</v>
      </c>
      <c r="D15" s="45" t="s">
        <v>98</v>
      </c>
      <c r="E15" s="70">
        <v>10000</v>
      </c>
      <c r="F15" s="70">
        <v>14980</v>
      </c>
      <c r="G15" s="70">
        <v>14980</v>
      </c>
      <c r="H15" s="72">
        <v>14980</v>
      </c>
      <c r="I15" s="72">
        <v>14970</v>
      </c>
      <c r="J15" s="71">
        <v>13750</v>
      </c>
      <c r="K15" s="71">
        <v>7058.5</v>
      </c>
      <c r="L15" s="68">
        <f t="shared" si="3"/>
        <v>-2941.5</v>
      </c>
      <c r="M15" s="3"/>
      <c r="N15" s="3"/>
    </row>
    <row r="16" spans="1:14" x14ac:dyDescent="0.2">
      <c r="A16" s="19"/>
      <c r="B16" s="15" t="s">
        <v>47</v>
      </c>
      <c r="C16" s="45" t="s">
        <v>94</v>
      </c>
      <c r="D16" s="45" t="s">
        <v>95</v>
      </c>
      <c r="E16" s="70">
        <v>205998.3</v>
      </c>
      <c r="F16" s="70">
        <v>255041.6</v>
      </c>
      <c r="G16" s="70">
        <v>254806.2</v>
      </c>
      <c r="H16" s="72">
        <v>244354.6</v>
      </c>
      <c r="I16" s="72">
        <v>244476.3</v>
      </c>
      <c r="J16" s="71">
        <v>254643.5</v>
      </c>
      <c r="K16" s="71">
        <v>250138.2</v>
      </c>
      <c r="L16" s="68">
        <f t="shared" si="3"/>
        <v>44139.900000000023</v>
      </c>
      <c r="M16" s="3"/>
      <c r="N16" s="3"/>
    </row>
    <row r="17" spans="1:14" hidden="1" x14ac:dyDescent="0.2">
      <c r="A17" s="25"/>
      <c r="B17" s="16" t="s">
        <v>48</v>
      </c>
      <c r="C17" s="46" t="s">
        <v>92</v>
      </c>
      <c r="D17" s="46"/>
      <c r="E17" s="69">
        <f>E18</f>
        <v>0</v>
      </c>
      <c r="F17" s="69">
        <f t="shared" ref="F17:K17" si="4">F18</f>
        <v>0</v>
      </c>
      <c r="G17" s="69">
        <f t="shared" si="4"/>
        <v>0</v>
      </c>
      <c r="H17" s="69">
        <f t="shared" si="4"/>
        <v>0</v>
      </c>
      <c r="I17" s="69">
        <f t="shared" si="4"/>
        <v>0</v>
      </c>
      <c r="J17" s="69">
        <f t="shared" si="4"/>
        <v>0</v>
      </c>
      <c r="K17" s="69">
        <f t="shared" si="4"/>
        <v>0</v>
      </c>
      <c r="L17" s="68">
        <f t="shared" si="3"/>
        <v>0</v>
      </c>
      <c r="M17" s="3"/>
      <c r="N17" s="3"/>
    </row>
    <row r="18" spans="1:14" hidden="1" x14ac:dyDescent="0.2">
      <c r="A18" s="25"/>
      <c r="B18" s="15" t="s">
        <v>49</v>
      </c>
      <c r="C18" s="45" t="s">
        <v>92</v>
      </c>
      <c r="D18" s="45" t="s">
        <v>90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68">
        <f t="shared" si="3"/>
        <v>0</v>
      </c>
      <c r="M18" s="3"/>
      <c r="N18" s="3"/>
    </row>
    <row r="19" spans="1:14" x14ac:dyDescent="0.2">
      <c r="A19" s="25"/>
      <c r="B19" s="16" t="s">
        <v>50</v>
      </c>
      <c r="C19" s="46" t="s">
        <v>90</v>
      </c>
      <c r="D19" s="46"/>
      <c r="E19" s="69">
        <f t="shared" ref="E19:K19" si="5">E20+E21</f>
        <v>22597.3</v>
      </c>
      <c r="F19" s="69">
        <f t="shared" ref="F19" si="6">F20+F21</f>
        <v>26095.5</v>
      </c>
      <c r="G19" s="69">
        <f t="shared" si="5"/>
        <v>26164.600000000002</v>
      </c>
      <c r="H19" s="69">
        <f t="shared" si="5"/>
        <v>26327.600000000002</v>
      </c>
      <c r="I19" s="69">
        <f t="shared" si="5"/>
        <v>26327.600000000002</v>
      </c>
      <c r="J19" s="69">
        <f t="shared" ref="J19" si="7">J20+J21</f>
        <v>26545</v>
      </c>
      <c r="K19" s="69">
        <f t="shared" si="5"/>
        <v>26545</v>
      </c>
      <c r="L19" s="68">
        <f t="shared" si="3"/>
        <v>3947.7000000000007</v>
      </c>
      <c r="M19" s="3"/>
      <c r="N19" s="3"/>
    </row>
    <row r="20" spans="1:14" x14ac:dyDescent="0.2">
      <c r="A20" s="25"/>
      <c r="B20" s="15" t="s">
        <v>51</v>
      </c>
      <c r="C20" s="45" t="s">
        <v>90</v>
      </c>
      <c r="D20" s="45" t="s">
        <v>101</v>
      </c>
      <c r="E20" s="70">
        <v>1868.6</v>
      </c>
      <c r="F20" s="70">
        <v>1868.6</v>
      </c>
      <c r="G20" s="70">
        <v>1937.7</v>
      </c>
      <c r="H20" s="70">
        <v>1937.7</v>
      </c>
      <c r="I20" s="70">
        <v>1937.7</v>
      </c>
      <c r="J20" s="70">
        <v>1937.7</v>
      </c>
      <c r="K20" s="70">
        <v>1937.7</v>
      </c>
      <c r="L20" s="68">
        <f t="shared" si="3"/>
        <v>69.100000000000136</v>
      </c>
      <c r="M20" s="3"/>
      <c r="N20" s="3"/>
    </row>
    <row r="21" spans="1:14" ht="25.5" x14ac:dyDescent="0.2">
      <c r="A21" s="25"/>
      <c r="B21" s="15" t="s">
        <v>130</v>
      </c>
      <c r="C21" s="45" t="s">
        <v>90</v>
      </c>
      <c r="D21" s="45" t="s">
        <v>100</v>
      </c>
      <c r="E21" s="70">
        <v>20728.7</v>
      </c>
      <c r="F21" s="70">
        <v>24226.9</v>
      </c>
      <c r="G21" s="70">
        <v>24226.9</v>
      </c>
      <c r="H21" s="70">
        <v>24389.9</v>
      </c>
      <c r="I21" s="70">
        <v>24389.9</v>
      </c>
      <c r="J21" s="70">
        <v>24607.3</v>
      </c>
      <c r="K21" s="70">
        <v>24607.3</v>
      </c>
      <c r="L21" s="68">
        <f t="shared" si="3"/>
        <v>3878.5999999999985</v>
      </c>
      <c r="M21" s="3"/>
      <c r="N21" s="3"/>
    </row>
    <row r="22" spans="1:14" x14ac:dyDescent="0.2">
      <c r="A22" s="25"/>
      <c r="B22" s="26" t="s">
        <v>53</v>
      </c>
      <c r="C22" s="43" t="s">
        <v>101</v>
      </c>
      <c r="D22" s="43"/>
      <c r="E22" s="69">
        <f t="shared" ref="E22:G22" si="8">E24+E25+E26+E27+E28</f>
        <v>58220.5</v>
      </c>
      <c r="F22" s="69">
        <f t="shared" ref="F22" si="9">F24+F25+F26+F27+F28</f>
        <v>74716.800000000003</v>
      </c>
      <c r="G22" s="69">
        <f t="shared" si="8"/>
        <v>74741.400000000009</v>
      </c>
      <c r="H22" s="69">
        <f>H24+H25+H26+H27+H28+H23</f>
        <v>74741.400000000009</v>
      </c>
      <c r="I22" s="69">
        <f t="shared" ref="I22:K22" si="10">I24+I25+I26+I27+I28+I23</f>
        <v>81241.400000000009</v>
      </c>
      <c r="J22" s="69">
        <f t="shared" ref="J22" si="11">J24+J25+J26+J27+J28+J23</f>
        <v>81241.400000000009</v>
      </c>
      <c r="K22" s="69">
        <f t="shared" si="10"/>
        <v>81241.400000000009</v>
      </c>
      <c r="L22" s="68">
        <f t="shared" si="3"/>
        <v>23020.900000000009</v>
      </c>
      <c r="M22" s="3"/>
      <c r="N22" s="3"/>
    </row>
    <row r="23" spans="1:14" hidden="1" x14ac:dyDescent="0.2">
      <c r="A23" s="25"/>
      <c r="B23" s="28" t="s">
        <v>126</v>
      </c>
      <c r="C23" s="42" t="s">
        <v>101</v>
      </c>
      <c r="D23" s="42" t="s">
        <v>94</v>
      </c>
      <c r="E23" s="70"/>
      <c r="F23" s="70"/>
      <c r="G23" s="70"/>
      <c r="H23" s="70"/>
      <c r="I23" s="70"/>
      <c r="J23" s="70"/>
      <c r="K23" s="70"/>
      <c r="L23" s="68">
        <f t="shared" si="3"/>
        <v>0</v>
      </c>
      <c r="M23" s="3"/>
      <c r="N23" s="3"/>
    </row>
    <row r="24" spans="1:14" hidden="1" x14ac:dyDescent="0.2">
      <c r="A24" s="25"/>
      <c r="B24" s="28" t="s">
        <v>105</v>
      </c>
      <c r="C24" s="42" t="s">
        <v>101</v>
      </c>
      <c r="D24" s="42" t="s">
        <v>97</v>
      </c>
      <c r="E24" s="70">
        <v>0</v>
      </c>
      <c r="F24" s="70"/>
      <c r="G24" s="70"/>
      <c r="H24" s="70"/>
      <c r="I24" s="70"/>
      <c r="J24" s="70"/>
      <c r="K24" s="70"/>
      <c r="L24" s="68">
        <f t="shared" si="3"/>
        <v>0</v>
      </c>
      <c r="M24" s="3"/>
      <c r="N24" s="3"/>
    </row>
    <row r="25" spans="1:14" x14ac:dyDescent="0.2">
      <c r="A25" s="25"/>
      <c r="B25" s="28" t="s">
        <v>55</v>
      </c>
      <c r="C25" s="42" t="s">
        <v>101</v>
      </c>
      <c r="D25" s="42" t="s">
        <v>102</v>
      </c>
      <c r="E25" s="70">
        <v>17006.099999999999</v>
      </c>
      <c r="F25" s="70">
        <v>19474</v>
      </c>
      <c r="G25" s="70">
        <v>19474</v>
      </c>
      <c r="H25" s="70">
        <v>19474</v>
      </c>
      <c r="I25" s="70">
        <v>19474</v>
      </c>
      <c r="J25" s="70">
        <v>19474</v>
      </c>
      <c r="K25" s="70">
        <v>19474</v>
      </c>
      <c r="L25" s="68">
        <f t="shared" si="3"/>
        <v>2467.9000000000015</v>
      </c>
      <c r="M25" s="3"/>
      <c r="N25" s="3"/>
    </row>
    <row r="26" spans="1:14" x14ac:dyDescent="0.2">
      <c r="A26" s="25"/>
      <c r="B26" s="52" t="s">
        <v>111</v>
      </c>
      <c r="C26" s="42" t="s">
        <v>101</v>
      </c>
      <c r="D26" s="42" t="s">
        <v>103</v>
      </c>
      <c r="E26" s="70">
        <v>34752</v>
      </c>
      <c r="F26" s="70">
        <v>48779.6</v>
      </c>
      <c r="G26" s="70">
        <v>48779.6</v>
      </c>
      <c r="H26" s="70">
        <v>48779.6</v>
      </c>
      <c r="I26" s="70">
        <v>55279.6</v>
      </c>
      <c r="J26" s="70">
        <v>55279.6</v>
      </c>
      <c r="K26" s="70">
        <v>55279.6</v>
      </c>
      <c r="L26" s="68">
        <f t="shared" si="3"/>
        <v>20527.599999999999</v>
      </c>
      <c r="M26" s="3"/>
      <c r="N26" s="3"/>
    </row>
    <row r="27" spans="1:14" x14ac:dyDescent="0.2">
      <c r="A27" s="25"/>
      <c r="B27" s="28" t="s">
        <v>56</v>
      </c>
      <c r="C27" s="42" t="s">
        <v>101</v>
      </c>
      <c r="D27" s="42" t="s">
        <v>100</v>
      </c>
      <c r="E27" s="70">
        <v>5.4</v>
      </c>
      <c r="F27" s="70">
        <v>6.2</v>
      </c>
      <c r="G27" s="70">
        <v>30.8</v>
      </c>
      <c r="H27" s="70">
        <v>30.8</v>
      </c>
      <c r="I27" s="70">
        <v>30.8</v>
      </c>
      <c r="J27" s="70">
        <v>30.8</v>
      </c>
      <c r="K27" s="70">
        <v>30.8</v>
      </c>
      <c r="L27" s="68">
        <f t="shared" si="3"/>
        <v>25.4</v>
      </c>
      <c r="M27" s="3"/>
      <c r="N27" s="3"/>
    </row>
    <row r="28" spans="1:14" x14ac:dyDescent="0.2">
      <c r="A28" s="25"/>
      <c r="B28" s="29" t="s">
        <v>57</v>
      </c>
      <c r="C28" s="39" t="s">
        <v>101</v>
      </c>
      <c r="D28" s="39" t="s">
        <v>96</v>
      </c>
      <c r="E28" s="70">
        <v>6457</v>
      </c>
      <c r="F28" s="70">
        <v>6457</v>
      </c>
      <c r="G28" s="70">
        <v>6457</v>
      </c>
      <c r="H28" s="70">
        <v>6457</v>
      </c>
      <c r="I28" s="70">
        <v>6457</v>
      </c>
      <c r="J28" s="70">
        <v>6457</v>
      </c>
      <c r="K28" s="70">
        <v>6457</v>
      </c>
      <c r="L28" s="68">
        <f t="shared" si="3"/>
        <v>0</v>
      </c>
      <c r="M28" s="3"/>
      <c r="N28" s="3"/>
    </row>
    <row r="29" spans="1:14" x14ac:dyDescent="0.2">
      <c r="A29" s="25"/>
      <c r="B29" s="26" t="s">
        <v>58</v>
      </c>
      <c r="C29" s="43" t="s">
        <v>97</v>
      </c>
      <c r="D29" s="43"/>
      <c r="E29" s="69">
        <f t="shared" ref="E29:K29" si="12">E30+E31+E32+E33</f>
        <v>153203.20000000001</v>
      </c>
      <c r="F29" s="69">
        <f t="shared" ref="F29" si="13">F30+F31+F32+F33</f>
        <v>225776.6</v>
      </c>
      <c r="G29" s="69">
        <f t="shared" si="12"/>
        <v>226276.4</v>
      </c>
      <c r="H29" s="69">
        <f t="shared" si="12"/>
        <v>222486.40000000002</v>
      </c>
      <c r="I29" s="69">
        <f t="shared" si="12"/>
        <v>217624.6</v>
      </c>
      <c r="J29" s="69">
        <f t="shared" ref="J29" si="14">J30+J31+J32+J33</f>
        <v>231333.40000000002</v>
      </c>
      <c r="K29" s="69">
        <f t="shared" si="12"/>
        <v>241333.7</v>
      </c>
      <c r="L29" s="68">
        <f t="shared" si="3"/>
        <v>88130.5</v>
      </c>
      <c r="M29" s="3"/>
      <c r="N29" s="3"/>
    </row>
    <row r="30" spans="1:14" x14ac:dyDescent="0.2">
      <c r="A30" s="25"/>
      <c r="B30" s="28" t="s">
        <v>59</v>
      </c>
      <c r="C30" s="42" t="s">
        <v>97</v>
      </c>
      <c r="D30" s="42" t="s">
        <v>94</v>
      </c>
      <c r="E30" s="70">
        <v>33824.300000000003</v>
      </c>
      <c r="F30" s="70">
        <v>47950.400000000001</v>
      </c>
      <c r="G30" s="70">
        <v>48450.2</v>
      </c>
      <c r="H30" s="70">
        <v>46950.2</v>
      </c>
      <c r="I30" s="70">
        <v>48370.7</v>
      </c>
      <c r="J30" s="70">
        <v>47179.5</v>
      </c>
      <c r="K30" s="70">
        <v>54194.7</v>
      </c>
      <c r="L30" s="68">
        <f t="shared" si="3"/>
        <v>20370.399999999994</v>
      </c>
      <c r="M30" s="3"/>
      <c r="N30" s="3"/>
    </row>
    <row r="31" spans="1:14" x14ac:dyDescent="0.2">
      <c r="A31" s="25"/>
      <c r="B31" s="28" t="s">
        <v>60</v>
      </c>
      <c r="C31" s="42" t="s">
        <v>97</v>
      </c>
      <c r="D31" s="42" t="s">
        <v>92</v>
      </c>
      <c r="E31" s="70">
        <v>37175.599999999999</v>
      </c>
      <c r="F31" s="70">
        <v>79206.600000000006</v>
      </c>
      <c r="G31" s="70">
        <v>79206.600000000006</v>
      </c>
      <c r="H31" s="70">
        <v>76916.600000000006</v>
      </c>
      <c r="I31" s="70">
        <v>71334.3</v>
      </c>
      <c r="J31" s="70">
        <v>71334.3</v>
      </c>
      <c r="K31" s="70">
        <v>76576.5</v>
      </c>
      <c r="L31" s="68">
        <f t="shared" si="3"/>
        <v>39400.9</v>
      </c>
      <c r="M31" s="3"/>
      <c r="N31" s="3"/>
    </row>
    <row r="32" spans="1:14" x14ac:dyDescent="0.2">
      <c r="A32" s="25"/>
      <c r="B32" s="28" t="s">
        <v>61</v>
      </c>
      <c r="C32" s="42" t="s">
        <v>97</v>
      </c>
      <c r="D32" s="42" t="s">
        <v>90</v>
      </c>
      <c r="E32" s="70">
        <v>5799.7</v>
      </c>
      <c r="F32" s="70">
        <v>5716</v>
      </c>
      <c r="G32" s="70">
        <v>5716</v>
      </c>
      <c r="H32" s="70">
        <v>5716</v>
      </c>
      <c r="I32" s="70">
        <v>4716</v>
      </c>
      <c r="J32" s="70">
        <v>4716</v>
      </c>
      <c r="K32" s="70">
        <v>4426</v>
      </c>
      <c r="L32" s="68">
        <f t="shared" si="3"/>
        <v>-1373.6999999999998</v>
      </c>
      <c r="M32" s="3"/>
      <c r="N32" s="3"/>
    </row>
    <row r="33" spans="1:14" x14ac:dyDescent="0.2">
      <c r="A33" s="25"/>
      <c r="B33" s="28" t="s">
        <v>62</v>
      </c>
      <c r="C33" s="42" t="s">
        <v>97</v>
      </c>
      <c r="D33" s="42" t="s">
        <v>97</v>
      </c>
      <c r="E33" s="70">
        <v>76403.600000000006</v>
      </c>
      <c r="F33" s="70">
        <v>92903.6</v>
      </c>
      <c r="G33" s="70">
        <v>92903.6</v>
      </c>
      <c r="H33" s="70">
        <v>92903.6</v>
      </c>
      <c r="I33" s="70">
        <v>93203.6</v>
      </c>
      <c r="J33" s="70">
        <v>108103.6</v>
      </c>
      <c r="K33" s="70">
        <v>106136.5</v>
      </c>
      <c r="L33" s="68">
        <f t="shared" si="3"/>
        <v>29732.899999999994</v>
      </c>
      <c r="M33" s="3"/>
      <c r="N33" s="3"/>
    </row>
    <row r="34" spans="1:14" x14ac:dyDescent="0.2">
      <c r="A34" s="25"/>
      <c r="B34" s="26" t="s">
        <v>63</v>
      </c>
      <c r="C34" s="43" t="s">
        <v>99</v>
      </c>
      <c r="D34" s="43"/>
      <c r="E34" s="69">
        <f>E35+E36</f>
        <v>154060.4</v>
      </c>
      <c r="F34" s="69">
        <f t="shared" ref="F34" si="15">F35+F36</f>
        <v>166418.4</v>
      </c>
      <c r="G34" s="69">
        <f t="shared" ref="G34:K34" si="16">G35+G36</f>
        <v>166418.4</v>
      </c>
      <c r="H34" s="69">
        <f t="shared" si="16"/>
        <v>166318.39999999999</v>
      </c>
      <c r="I34" s="69">
        <f t="shared" si="16"/>
        <v>166318.39999999999</v>
      </c>
      <c r="J34" s="69">
        <f t="shared" ref="J34" si="17">J35+J36</f>
        <v>166318.39999999999</v>
      </c>
      <c r="K34" s="69">
        <f t="shared" si="16"/>
        <v>165365.69999999998</v>
      </c>
      <c r="L34" s="68">
        <f t="shared" si="3"/>
        <v>11305.299999999988</v>
      </c>
      <c r="M34" s="3"/>
      <c r="N34" s="3"/>
    </row>
    <row r="35" spans="1:14" ht="25.5" x14ac:dyDescent="0.2">
      <c r="A35" s="25"/>
      <c r="B35" s="51" t="s">
        <v>110</v>
      </c>
      <c r="C35" s="42" t="s">
        <v>99</v>
      </c>
      <c r="D35" s="42" t="s">
        <v>90</v>
      </c>
      <c r="E35" s="70">
        <v>151885.79999999999</v>
      </c>
      <c r="F35" s="70">
        <v>157835.79999999999</v>
      </c>
      <c r="G35" s="70">
        <v>157835.79999999999</v>
      </c>
      <c r="H35" s="70">
        <v>157735.79999999999</v>
      </c>
      <c r="I35" s="70">
        <v>157735.79999999999</v>
      </c>
      <c r="J35" s="70">
        <v>157735.79999999999</v>
      </c>
      <c r="K35" s="70">
        <v>157735.79999999999</v>
      </c>
      <c r="L35" s="68">
        <f t="shared" si="3"/>
        <v>5850</v>
      </c>
      <c r="M35" s="3"/>
      <c r="N35" s="3"/>
    </row>
    <row r="36" spans="1:14" x14ac:dyDescent="0.2">
      <c r="A36" s="25"/>
      <c r="B36" s="29" t="s">
        <v>64</v>
      </c>
      <c r="C36" s="39" t="s">
        <v>99</v>
      </c>
      <c r="D36" s="44" t="s">
        <v>97</v>
      </c>
      <c r="E36" s="70">
        <v>2174.6</v>
      </c>
      <c r="F36" s="70">
        <v>8582.6</v>
      </c>
      <c r="G36" s="70">
        <v>8582.6</v>
      </c>
      <c r="H36" s="70">
        <v>8582.6</v>
      </c>
      <c r="I36" s="70">
        <v>8582.6</v>
      </c>
      <c r="J36" s="70">
        <v>8582.6</v>
      </c>
      <c r="K36" s="70">
        <v>7629.9</v>
      </c>
      <c r="L36" s="68">
        <f t="shared" si="3"/>
        <v>5455.2999999999993</v>
      </c>
      <c r="M36" s="3"/>
      <c r="N36" s="3"/>
    </row>
    <row r="37" spans="1:14" x14ac:dyDescent="0.2">
      <c r="A37" s="25"/>
      <c r="B37" s="26" t="s">
        <v>65</v>
      </c>
      <c r="C37" s="43" t="s">
        <v>104</v>
      </c>
      <c r="D37" s="43"/>
      <c r="E37" s="69">
        <f t="shared" ref="E37:K37" si="18">E38+E39+E40+E41+E42</f>
        <v>1789426.4999999998</v>
      </c>
      <c r="F37" s="69">
        <f t="shared" ref="F37" si="19">F38+F39+F40+F41+F42</f>
        <v>1903579.4999999998</v>
      </c>
      <c r="G37" s="69">
        <f t="shared" si="18"/>
        <v>1954728.4999999998</v>
      </c>
      <c r="H37" s="69">
        <f t="shared" si="18"/>
        <v>1950841.7999999998</v>
      </c>
      <c r="I37" s="69">
        <f t="shared" si="18"/>
        <v>1979569.0999999996</v>
      </c>
      <c r="J37" s="69">
        <f t="shared" ref="J37" si="20">J38+J39+J40+J41+J42</f>
        <v>2020742.2999999998</v>
      </c>
      <c r="K37" s="69">
        <f t="shared" si="18"/>
        <v>2097780.0999999996</v>
      </c>
      <c r="L37" s="68">
        <f t="shared" si="3"/>
        <v>308353.59999999986</v>
      </c>
    </row>
    <row r="38" spans="1:14" x14ac:dyDescent="0.2">
      <c r="A38" s="25"/>
      <c r="B38" s="28" t="s">
        <v>66</v>
      </c>
      <c r="C38" s="42" t="s">
        <v>104</v>
      </c>
      <c r="D38" s="42" t="s">
        <v>94</v>
      </c>
      <c r="E38" s="70">
        <v>758167.2</v>
      </c>
      <c r="F38" s="70">
        <v>783120.8</v>
      </c>
      <c r="G38" s="70">
        <v>790765.6</v>
      </c>
      <c r="H38" s="72">
        <v>790765.6</v>
      </c>
      <c r="I38" s="72">
        <v>799638.1</v>
      </c>
      <c r="J38" s="72">
        <v>808455.8</v>
      </c>
      <c r="K38" s="72">
        <v>856298.9</v>
      </c>
      <c r="L38" s="68">
        <f t="shared" si="3"/>
        <v>98131.70000000007</v>
      </c>
    </row>
    <row r="39" spans="1:14" x14ac:dyDescent="0.2">
      <c r="A39" s="25"/>
      <c r="B39" s="28" t="s">
        <v>67</v>
      </c>
      <c r="C39" s="42" t="s">
        <v>104</v>
      </c>
      <c r="D39" s="42" t="s">
        <v>92</v>
      </c>
      <c r="E39" s="70">
        <v>761384.5</v>
      </c>
      <c r="F39" s="70">
        <v>796083.6</v>
      </c>
      <c r="G39" s="70">
        <v>834826.8</v>
      </c>
      <c r="H39" s="72">
        <v>834826.8</v>
      </c>
      <c r="I39" s="72">
        <v>825954.2</v>
      </c>
      <c r="J39" s="72">
        <v>850391.3</v>
      </c>
      <c r="K39" s="72">
        <v>868110.4</v>
      </c>
      <c r="L39" s="68">
        <f t="shared" si="3"/>
        <v>106725.90000000002</v>
      </c>
    </row>
    <row r="40" spans="1:14" x14ac:dyDescent="0.2">
      <c r="A40" s="25"/>
      <c r="B40" s="28" t="s">
        <v>112</v>
      </c>
      <c r="C40" s="42" t="s">
        <v>104</v>
      </c>
      <c r="D40" s="42" t="s">
        <v>90</v>
      </c>
      <c r="E40" s="70">
        <v>251232.9</v>
      </c>
      <c r="F40" s="70">
        <v>289087.40000000002</v>
      </c>
      <c r="G40" s="70">
        <v>289087.3</v>
      </c>
      <c r="H40" s="72">
        <v>284670.59999999998</v>
      </c>
      <c r="I40" s="72">
        <v>313398</v>
      </c>
      <c r="J40" s="72">
        <v>321100.40000000002</v>
      </c>
      <c r="K40" s="72">
        <v>330883.09999999998</v>
      </c>
      <c r="L40" s="68">
        <f t="shared" si="3"/>
        <v>79650.199999999983</v>
      </c>
    </row>
    <row r="41" spans="1:14" x14ac:dyDescent="0.2">
      <c r="A41" s="25"/>
      <c r="B41" s="29" t="s">
        <v>68</v>
      </c>
      <c r="C41" s="39" t="s">
        <v>104</v>
      </c>
      <c r="D41" s="39" t="s">
        <v>104</v>
      </c>
      <c r="E41" s="70">
        <v>7260.7</v>
      </c>
      <c r="F41" s="70">
        <v>7333.4</v>
      </c>
      <c r="G41" s="70">
        <v>7333.4</v>
      </c>
      <c r="H41" s="70">
        <v>7333.4</v>
      </c>
      <c r="I41" s="70">
        <v>7333.4</v>
      </c>
      <c r="J41" s="70">
        <v>7333.4</v>
      </c>
      <c r="K41" s="70">
        <v>7333.4</v>
      </c>
      <c r="L41" s="68">
        <f t="shared" si="3"/>
        <v>72.699999999999818</v>
      </c>
    </row>
    <row r="42" spans="1:14" x14ac:dyDescent="0.2">
      <c r="A42" s="25"/>
      <c r="B42" s="28" t="s">
        <v>69</v>
      </c>
      <c r="C42" s="42" t="s">
        <v>104</v>
      </c>
      <c r="D42" s="42" t="s">
        <v>103</v>
      </c>
      <c r="E42" s="70">
        <v>11381.2</v>
      </c>
      <c r="F42" s="70">
        <v>27954.3</v>
      </c>
      <c r="G42" s="70">
        <v>32715.4</v>
      </c>
      <c r="H42" s="72">
        <v>33245.4</v>
      </c>
      <c r="I42" s="72">
        <v>33245.4</v>
      </c>
      <c r="J42" s="72">
        <v>33461.4</v>
      </c>
      <c r="K42" s="72">
        <v>35154.300000000003</v>
      </c>
      <c r="L42" s="68">
        <f t="shared" si="3"/>
        <v>23773.100000000002</v>
      </c>
    </row>
    <row r="43" spans="1:14" x14ac:dyDescent="0.2">
      <c r="A43" s="25"/>
      <c r="B43" s="31" t="s">
        <v>70</v>
      </c>
      <c r="C43" s="41" t="s">
        <v>102</v>
      </c>
      <c r="D43" s="41"/>
      <c r="E43" s="69">
        <f t="shared" ref="E43:K43" si="21">E44+E45</f>
        <v>103643</v>
      </c>
      <c r="F43" s="69">
        <f t="shared" ref="F43" si="22">F44+F45</f>
        <v>110825.79999999999</v>
      </c>
      <c r="G43" s="69">
        <f t="shared" si="21"/>
        <v>110825.79999999999</v>
      </c>
      <c r="H43" s="69">
        <f t="shared" si="21"/>
        <v>113679.29999999999</v>
      </c>
      <c r="I43" s="69">
        <f t="shared" si="21"/>
        <v>116841</v>
      </c>
      <c r="J43" s="69">
        <f t="shared" ref="J43" si="23">J44+J45</f>
        <v>117844.29999999999</v>
      </c>
      <c r="K43" s="69">
        <f t="shared" si="21"/>
        <v>119275</v>
      </c>
      <c r="L43" s="68">
        <f t="shared" si="3"/>
        <v>15632</v>
      </c>
    </row>
    <row r="44" spans="1:14" x14ac:dyDescent="0.2">
      <c r="A44" s="25"/>
      <c r="B44" s="29" t="s">
        <v>71</v>
      </c>
      <c r="C44" s="39" t="s">
        <v>102</v>
      </c>
      <c r="D44" s="39" t="s">
        <v>94</v>
      </c>
      <c r="E44" s="70">
        <v>102538.1</v>
      </c>
      <c r="F44" s="70">
        <v>109720.9</v>
      </c>
      <c r="G44" s="70">
        <v>109720.9</v>
      </c>
      <c r="H44" s="70">
        <v>112124.4</v>
      </c>
      <c r="I44" s="70">
        <v>115286.1</v>
      </c>
      <c r="J44" s="70">
        <v>116289.4</v>
      </c>
      <c r="K44" s="70">
        <v>117720.1</v>
      </c>
      <c r="L44" s="68">
        <f t="shared" si="3"/>
        <v>15182</v>
      </c>
    </row>
    <row r="45" spans="1:14" x14ac:dyDescent="0.2">
      <c r="A45" s="25"/>
      <c r="B45" s="29" t="s">
        <v>72</v>
      </c>
      <c r="C45" s="39" t="s">
        <v>102</v>
      </c>
      <c r="D45" s="39" t="s">
        <v>101</v>
      </c>
      <c r="E45" s="70">
        <v>1104.9000000000001</v>
      </c>
      <c r="F45" s="70">
        <v>1104.9000000000001</v>
      </c>
      <c r="G45" s="70">
        <v>1104.9000000000001</v>
      </c>
      <c r="H45" s="70">
        <v>1554.9</v>
      </c>
      <c r="I45" s="70">
        <v>1554.9</v>
      </c>
      <c r="J45" s="70">
        <v>1554.9</v>
      </c>
      <c r="K45" s="70">
        <v>1554.9</v>
      </c>
      <c r="L45" s="68">
        <f t="shared" si="3"/>
        <v>450</v>
      </c>
    </row>
    <row r="46" spans="1:14" x14ac:dyDescent="0.2">
      <c r="A46" s="32"/>
      <c r="B46" s="26" t="s">
        <v>73</v>
      </c>
      <c r="C46" s="43" t="s">
        <v>100</v>
      </c>
      <c r="D46" s="43"/>
      <c r="E46" s="69">
        <f t="shared" ref="E46:K46" si="24">E47+E48+E49</f>
        <v>137861</v>
      </c>
      <c r="F46" s="69">
        <f t="shared" ref="F46" si="25">F47+F48+F49</f>
        <v>137861</v>
      </c>
      <c r="G46" s="69">
        <f t="shared" si="24"/>
        <v>137229.09999999998</v>
      </c>
      <c r="H46" s="69">
        <f t="shared" si="24"/>
        <v>137229.09999999998</v>
      </c>
      <c r="I46" s="69">
        <f t="shared" si="24"/>
        <v>137229.09999999998</v>
      </c>
      <c r="J46" s="69">
        <f t="shared" ref="J46" si="26">J47+J48+J49</f>
        <v>137229.09999999998</v>
      </c>
      <c r="K46" s="69">
        <f t="shared" si="24"/>
        <v>129597.5</v>
      </c>
      <c r="L46" s="68">
        <f t="shared" si="3"/>
        <v>-8263.5</v>
      </c>
    </row>
    <row r="47" spans="1:14" x14ac:dyDescent="0.2">
      <c r="A47" s="32"/>
      <c r="B47" s="28" t="s">
        <v>74</v>
      </c>
      <c r="C47" s="42" t="s">
        <v>100</v>
      </c>
      <c r="D47" s="42" t="s">
        <v>94</v>
      </c>
      <c r="E47" s="70">
        <v>4963</v>
      </c>
      <c r="F47" s="70">
        <v>4963</v>
      </c>
      <c r="G47" s="70">
        <v>4963</v>
      </c>
      <c r="H47" s="70">
        <v>4963</v>
      </c>
      <c r="I47" s="70">
        <v>4963</v>
      </c>
      <c r="J47" s="70">
        <v>4963</v>
      </c>
      <c r="K47" s="70">
        <v>4963</v>
      </c>
      <c r="L47" s="68">
        <f t="shared" si="3"/>
        <v>0</v>
      </c>
    </row>
    <row r="48" spans="1:14" x14ac:dyDescent="0.2">
      <c r="A48" s="32"/>
      <c r="B48" s="28" t="s">
        <v>75</v>
      </c>
      <c r="C48" s="42" t="s">
        <v>100</v>
      </c>
      <c r="D48" s="42" t="s">
        <v>90</v>
      </c>
      <c r="E48" s="70">
        <v>51961.8</v>
      </c>
      <c r="F48" s="70">
        <v>51961.8</v>
      </c>
      <c r="G48" s="70">
        <v>51856.2</v>
      </c>
      <c r="H48" s="70">
        <v>51856.2</v>
      </c>
      <c r="I48" s="70">
        <v>51856.2</v>
      </c>
      <c r="J48" s="70">
        <v>51856.2</v>
      </c>
      <c r="K48" s="70">
        <v>46172.6</v>
      </c>
      <c r="L48" s="68">
        <f t="shared" si="3"/>
        <v>-5789.2000000000044</v>
      </c>
    </row>
    <row r="49" spans="1:12" x14ac:dyDescent="0.2">
      <c r="A49" s="32"/>
      <c r="B49" s="28" t="s">
        <v>76</v>
      </c>
      <c r="C49" s="42" t="s">
        <v>100</v>
      </c>
      <c r="D49" s="42" t="s">
        <v>101</v>
      </c>
      <c r="E49" s="70">
        <v>80936.2</v>
      </c>
      <c r="F49" s="70">
        <v>80936.2</v>
      </c>
      <c r="G49" s="70">
        <v>80409.899999999994</v>
      </c>
      <c r="H49" s="70">
        <v>80409.899999999994</v>
      </c>
      <c r="I49" s="70">
        <v>80409.899999999994</v>
      </c>
      <c r="J49" s="70">
        <v>80409.899999999994</v>
      </c>
      <c r="K49" s="70">
        <v>78461.899999999994</v>
      </c>
      <c r="L49" s="68">
        <f t="shared" si="3"/>
        <v>-2474.3000000000029</v>
      </c>
    </row>
    <row r="50" spans="1:12" hidden="1" x14ac:dyDescent="0.2">
      <c r="A50" s="32"/>
      <c r="B50" s="29" t="s">
        <v>77</v>
      </c>
      <c r="C50" s="39" t="s">
        <v>100</v>
      </c>
      <c r="D50" s="39" t="s">
        <v>99</v>
      </c>
      <c r="E50" s="70"/>
      <c r="F50" s="70"/>
      <c r="G50" s="70"/>
      <c r="H50" s="70"/>
      <c r="I50" s="70"/>
      <c r="J50" s="70"/>
      <c r="K50" s="70"/>
      <c r="L50" s="68">
        <f t="shared" si="3"/>
        <v>0</v>
      </c>
    </row>
    <row r="51" spans="1:12" x14ac:dyDescent="0.2">
      <c r="A51" s="32"/>
      <c r="B51" s="26" t="s">
        <v>78</v>
      </c>
      <c r="C51" s="43" t="s">
        <v>98</v>
      </c>
      <c r="D51" s="43"/>
      <c r="E51" s="69">
        <f t="shared" ref="E51:K51" si="27">E52+E53</f>
        <v>1893.8</v>
      </c>
      <c r="F51" s="69">
        <f t="shared" ref="F51" si="28">F52+F53</f>
        <v>2593.8000000000002</v>
      </c>
      <c r="G51" s="69">
        <f t="shared" si="27"/>
        <v>2593.8000000000002</v>
      </c>
      <c r="H51" s="69">
        <f t="shared" si="27"/>
        <v>6690.2</v>
      </c>
      <c r="I51" s="69">
        <f t="shared" si="27"/>
        <v>7690.2</v>
      </c>
      <c r="J51" s="69">
        <f t="shared" ref="J51" si="29">J52+J53</f>
        <v>7690.2</v>
      </c>
      <c r="K51" s="69">
        <f t="shared" si="27"/>
        <v>10590.2</v>
      </c>
      <c r="L51" s="68">
        <f t="shared" si="3"/>
        <v>8696.4000000000015</v>
      </c>
    </row>
    <row r="52" spans="1:12" x14ac:dyDescent="0.2">
      <c r="A52" s="32"/>
      <c r="B52" s="28" t="s">
        <v>79</v>
      </c>
      <c r="C52" s="42" t="s">
        <v>98</v>
      </c>
      <c r="D52" s="42" t="s">
        <v>92</v>
      </c>
      <c r="E52" s="70">
        <v>1893.8</v>
      </c>
      <c r="F52" s="70">
        <v>2593.8000000000002</v>
      </c>
      <c r="G52" s="70">
        <v>2593.8000000000002</v>
      </c>
      <c r="H52" s="70">
        <v>2593.8000000000002</v>
      </c>
      <c r="I52" s="70">
        <v>2593.8000000000002</v>
      </c>
      <c r="J52" s="70">
        <v>2593.8000000000002</v>
      </c>
      <c r="K52" s="70">
        <v>2593.8000000000002</v>
      </c>
      <c r="L52" s="68">
        <f t="shared" si="3"/>
        <v>700.00000000000023</v>
      </c>
    </row>
    <row r="53" spans="1:12" x14ac:dyDescent="0.2">
      <c r="A53" s="32"/>
      <c r="B53" s="29" t="s">
        <v>80</v>
      </c>
      <c r="C53" s="39" t="s">
        <v>98</v>
      </c>
      <c r="D53" s="39" t="s">
        <v>97</v>
      </c>
      <c r="E53" s="70">
        <v>0</v>
      </c>
      <c r="F53" s="70">
        <v>0</v>
      </c>
      <c r="G53" s="70">
        <v>0</v>
      </c>
      <c r="H53" s="70">
        <v>4096.3999999999996</v>
      </c>
      <c r="I53" s="70">
        <v>5096.3999999999996</v>
      </c>
      <c r="J53" s="70">
        <v>5096.3999999999996</v>
      </c>
      <c r="K53" s="70">
        <v>7996.4</v>
      </c>
      <c r="L53" s="68">
        <f t="shared" si="3"/>
        <v>7996.4</v>
      </c>
    </row>
    <row r="54" spans="1:12" x14ac:dyDescent="0.2">
      <c r="A54" s="32"/>
      <c r="B54" s="26" t="s">
        <v>81</v>
      </c>
      <c r="C54" s="43" t="s">
        <v>96</v>
      </c>
      <c r="D54" s="43"/>
      <c r="E54" s="69">
        <f t="shared" ref="E54:K54" si="30">E55</f>
        <v>5000</v>
      </c>
      <c r="F54" s="69">
        <f t="shared" si="30"/>
        <v>5000</v>
      </c>
      <c r="G54" s="69">
        <f t="shared" si="30"/>
        <v>5000</v>
      </c>
      <c r="H54" s="69">
        <f t="shared" si="30"/>
        <v>5075</v>
      </c>
      <c r="I54" s="69">
        <f t="shared" si="30"/>
        <v>5075</v>
      </c>
      <c r="J54" s="69">
        <f t="shared" si="30"/>
        <v>5385.2</v>
      </c>
      <c r="K54" s="69">
        <f t="shared" si="30"/>
        <v>5685.2</v>
      </c>
      <c r="L54" s="68">
        <f t="shared" si="3"/>
        <v>685.19999999999982</v>
      </c>
    </row>
    <row r="55" spans="1:12" x14ac:dyDescent="0.2">
      <c r="A55" s="32"/>
      <c r="B55" s="28" t="s">
        <v>82</v>
      </c>
      <c r="C55" s="42" t="s">
        <v>96</v>
      </c>
      <c r="D55" s="42" t="s">
        <v>92</v>
      </c>
      <c r="E55" s="70">
        <v>5000</v>
      </c>
      <c r="F55" s="70">
        <v>5000</v>
      </c>
      <c r="G55" s="70">
        <v>5000</v>
      </c>
      <c r="H55" s="70">
        <v>5075</v>
      </c>
      <c r="I55" s="70">
        <v>5075</v>
      </c>
      <c r="J55" s="70">
        <v>5385.2</v>
      </c>
      <c r="K55" s="70">
        <v>5685.2</v>
      </c>
      <c r="L55" s="68">
        <f t="shared" si="3"/>
        <v>685.19999999999982</v>
      </c>
    </row>
    <row r="56" spans="1:12" hidden="1" x14ac:dyDescent="0.2">
      <c r="A56" s="32"/>
      <c r="B56" s="31" t="s">
        <v>83</v>
      </c>
      <c r="C56" s="41" t="s">
        <v>95</v>
      </c>
      <c r="D56" s="41"/>
      <c r="E56" s="69">
        <f>E57</f>
        <v>0</v>
      </c>
      <c r="F56" s="69">
        <f>F57</f>
        <v>0</v>
      </c>
      <c r="G56" s="69">
        <f>G57</f>
        <v>0</v>
      </c>
      <c r="H56" s="69">
        <f t="shared" ref="H56:K56" si="31">H57</f>
        <v>0</v>
      </c>
      <c r="I56" s="69">
        <f t="shared" si="31"/>
        <v>0</v>
      </c>
      <c r="J56" s="69">
        <f t="shared" si="31"/>
        <v>0</v>
      </c>
      <c r="K56" s="69">
        <f t="shared" si="31"/>
        <v>0</v>
      </c>
      <c r="L56" s="68">
        <f t="shared" si="3"/>
        <v>0</v>
      </c>
    </row>
    <row r="57" spans="1:12" ht="25.5" hidden="1" x14ac:dyDescent="0.2">
      <c r="A57" s="32"/>
      <c r="B57" s="29" t="s">
        <v>84</v>
      </c>
      <c r="C57" s="39" t="s">
        <v>95</v>
      </c>
      <c r="D57" s="39" t="s">
        <v>94</v>
      </c>
      <c r="E57" s="70"/>
      <c r="F57" s="70"/>
      <c r="G57" s="70"/>
      <c r="H57" s="70"/>
      <c r="I57" s="70"/>
      <c r="J57" s="70"/>
      <c r="K57" s="70"/>
      <c r="L57" s="68">
        <f t="shared" si="3"/>
        <v>0</v>
      </c>
    </row>
    <row r="58" spans="1:12" ht="25.5" x14ac:dyDescent="0.2">
      <c r="A58" s="32"/>
      <c r="B58" s="31" t="s">
        <v>85</v>
      </c>
      <c r="C58" s="41" t="s">
        <v>93</v>
      </c>
      <c r="D58" s="41"/>
      <c r="E58" s="69">
        <f>E59+E61</f>
        <v>200616.2</v>
      </c>
      <c r="F58" s="69">
        <f t="shared" ref="F58" si="32">F59+F61</f>
        <v>292715.40000000002</v>
      </c>
      <c r="G58" s="69">
        <f t="shared" ref="G58:K58" si="33">G59+G61</f>
        <v>334120.09999999998</v>
      </c>
      <c r="H58" s="69">
        <f t="shared" si="33"/>
        <v>349785.9</v>
      </c>
      <c r="I58" s="69">
        <f t="shared" si="33"/>
        <v>352665.7</v>
      </c>
      <c r="J58" s="69">
        <f t="shared" ref="J58" si="34">J59+J61</f>
        <v>372807.1</v>
      </c>
      <c r="K58" s="69">
        <f t="shared" si="33"/>
        <v>403649.5</v>
      </c>
      <c r="L58" s="68">
        <f t="shared" si="3"/>
        <v>203033.3</v>
      </c>
    </row>
    <row r="59" spans="1:12" ht="25.5" x14ac:dyDescent="0.2">
      <c r="A59" s="32"/>
      <c r="B59" s="29" t="s">
        <v>86</v>
      </c>
      <c r="C59" s="39" t="s">
        <v>93</v>
      </c>
      <c r="D59" s="39" t="s">
        <v>94</v>
      </c>
      <c r="E59" s="70">
        <v>108125.9</v>
      </c>
      <c r="F59" s="70">
        <v>108125.9</v>
      </c>
      <c r="G59" s="70">
        <v>108113.8</v>
      </c>
      <c r="H59" s="70">
        <v>108113.8</v>
      </c>
      <c r="I59" s="70">
        <v>108113.8</v>
      </c>
      <c r="J59" s="70">
        <v>108113.8</v>
      </c>
      <c r="K59" s="70">
        <v>108113.8</v>
      </c>
      <c r="L59" s="68">
        <f t="shared" si="3"/>
        <v>-12.099999999991269</v>
      </c>
    </row>
    <row r="60" spans="1:12" hidden="1" x14ac:dyDescent="0.2">
      <c r="A60" s="32"/>
      <c r="B60" s="29" t="s">
        <v>87</v>
      </c>
      <c r="C60" s="39" t="s">
        <v>93</v>
      </c>
      <c r="D60" s="39" t="s">
        <v>92</v>
      </c>
      <c r="E60" s="70"/>
      <c r="F60" s="70"/>
      <c r="G60" s="70"/>
      <c r="H60" s="70"/>
      <c r="I60" s="70"/>
      <c r="J60" s="75"/>
      <c r="K60" s="70"/>
      <c r="L60" s="68">
        <f t="shared" si="3"/>
        <v>0</v>
      </c>
    </row>
    <row r="61" spans="1:12" x14ac:dyDescent="0.2">
      <c r="A61" s="40"/>
      <c r="B61" s="29" t="s">
        <v>91</v>
      </c>
      <c r="C61" s="39">
        <v>14</v>
      </c>
      <c r="D61" s="39" t="s">
        <v>90</v>
      </c>
      <c r="E61" s="70">
        <v>92490.3</v>
      </c>
      <c r="F61" s="70">
        <v>184589.5</v>
      </c>
      <c r="G61" s="70">
        <v>226006.3</v>
      </c>
      <c r="H61" s="70">
        <v>241672.1</v>
      </c>
      <c r="I61" s="70">
        <v>244551.9</v>
      </c>
      <c r="J61" s="70">
        <v>264693.3</v>
      </c>
      <c r="K61" s="70">
        <v>295535.7</v>
      </c>
      <c r="L61" s="68">
        <f t="shared" si="3"/>
        <v>203045.40000000002</v>
      </c>
    </row>
  </sheetData>
  <mergeCells count="1">
    <mergeCell ref="B1:L1"/>
  </mergeCells>
  <pageMargins left="0.43307086614173229" right="0.11811023622047245" top="0.78740157480314965" bottom="0.78740157480314965" header="0.23622047244094491" footer="0.51181102362204722"/>
  <pageSetup paperSize="9" scale="80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8"/>
  <sheetViews>
    <sheetView tabSelected="1" zoomScaleNormal="100" workbookViewId="0">
      <pane xSplit="2" ySplit="3" topLeftCell="C22" activePane="bottomRight" state="frozen"/>
      <selection pane="topRight" activeCell="C1" sqref="C1"/>
      <selection pane="bottomLeft" activeCell="A4" sqref="A4"/>
      <selection pane="bottomRight" activeCell="C86" sqref="C86"/>
    </sheetView>
  </sheetViews>
  <sheetFormatPr defaultRowHeight="12.75" x14ac:dyDescent="0.2"/>
  <cols>
    <col min="1" max="1" width="5.28515625" style="36" customWidth="1"/>
    <col min="2" max="2" width="32.85546875" customWidth="1"/>
    <col min="3" max="3" width="22" style="37" customWidth="1"/>
    <col min="4" max="4" width="14" customWidth="1"/>
    <col min="5" max="5" width="14.140625" customWidth="1"/>
    <col min="6" max="6" width="14.42578125" customWidth="1"/>
    <col min="7" max="7" width="13.42578125" customWidth="1"/>
    <col min="8" max="8" width="13.140625" customWidth="1"/>
    <col min="9" max="10" width="13.28515625" customWidth="1"/>
    <col min="11" max="11" width="10.5703125" customWidth="1"/>
  </cols>
  <sheetData>
    <row r="1" spans="1:13" ht="30" customHeight="1" x14ac:dyDescent="0.25">
      <c r="A1" s="1"/>
      <c r="B1" s="77" t="s">
        <v>128</v>
      </c>
      <c r="C1" s="77"/>
      <c r="D1" s="77"/>
      <c r="E1" s="77"/>
      <c r="F1" s="77"/>
      <c r="G1" s="77"/>
      <c r="H1" s="77"/>
      <c r="I1" s="77"/>
      <c r="J1" s="77"/>
      <c r="K1" s="77"/>
      <c r="L1" s="2"/>
      <c r="M1" s="3"/>
    </row>
    <row r="2" spans="1:13" x14ac:dyDescent="0.2">
      <c r="A2" s="1"/>
      <c r="B2" s="54"/>
      <c r="C2" s="55"/>
      <c r="D2" s="54"/>
      <c r="E2" s="54"/>
      <c r="F2" s="54"/>
      <c r="G2" s="54"/>
      <c r="H2" s="54"/>
      <c r="I2" s="54"/>
      <c r="J2" s="54"/>
      <c r="K2" s="54" t="s">
        <v>108</v>
      </c>
      <c r="L2" s="3"/>
      <c r="M2" s="3"/>
    </row>
    <row r="3" spans="1:13" ht="75.75" customHeight="1" x14ac:dyDescent="0.2">
      <c r="A3" s="4" t="s">
        <v>0</v>
      </c>
      <c r="B3" s="48" t="s">
        <v>1</v>
      </c>
      <c r="C3" s="48" t="s">
        <v>2</v>
      </c>
      <c r="D3" s="48" t="s">
        <v>129</v>
      </c>
      <c r="E3" s="48" t="s">
        <v>131</v>
      </c>
      <c r="F3" s="48" t="s">
        <v>132</v>
      </c>
      <c r="G3" s="48" t="s">
        <v>133</v>
      </c>
      <c r="H3" s="48" t="s">
        <v>134</v>
      </c>
      <c r="I3" s="48" t="s">
        <v>136</v>
      </c>
      <c r="J3" s="48" t="s">
        <v>137</v>
      </c>
      <c r="K3" s="48" t="s">
        <v>127</v>
      </c>
      <c r="L3" s="5"/>
      <c r="M3" s="3"/>
    </row>
    <row r="4" spans="1:13" ht="12" customHeight="1" x14ac:dyDescent="0.2">
      <c r="A4" s="4">
        <v>1</v>
      </c>
      <c r="B4" s="48">
        <v>2</v>
      </c>
      <c r="C4" s="48">
        <v>3</v>
      </c>
      <c r="D4" s="48">
        <v>4</v>
      </c>
      <c r="E4" s="48">
        <v>5</v>
      </c>
      <c r="F4" s="48">
        <v>6</v>
      </c>
      <c r="G4" s="48">
        <v>7</v>
      </c>
      <c r="H4" s="48">
        <v>8</v>
      </c>
      <c r="I4" s="48"/>
      <c r="J4" s="48">
        <v>9</v>
      </c>
      <c r="K4" s="48">
        <v>10</v>
      </c>
      <c r="L4" s="5"/>
      <c r="M4" s="3"/>
    </row>
    <row r="5" spans="1:13" s="11" customFormat="1" x14ac:dyDescent="0.2">
      <c r="A5" s="6" t="s">
        <v>3</v>
      </c>
      <c r="B5" s="57" t="s">
        <v>4</v>
      </c>
      <c r="C5" s="58"/>
      <c r="D5" s="74">
        <f t="shared" ref="D5" si="0">D6+D20</f>
        <v>2934522.2</v>
      </c>
      <c r="E5" s="74">
        <f t="shared" ref="E5:G5" si="1">E6+E20</f>
        <v>2953840.5</v>
      </c>
      <c r="F5" s="74">
        <f t="shared" si="1"/>
        <v>3005302.4000000004</v>
      </c>
      <c r="G5" s="74">
        <f t="shared" si="1"/>
        <v>3009927.8000000003</v>
      </c>
      <c r="H5" s="74">
        <f t="shared" ref="H5:I5" si="2">H6+H20</f>
        <v>3047446.5</v>
      </c>
      <c r="I5" s="74">
        <f t="shared" si="2"/>
        <v>3132948</v>
      </c>
      <c r="J5" s="73">
        <f t="shared" ref="J5" si="3">J6+J20</f>
        <v>3235678.1000000006</v>
      </c>
      <c r="K5" s="59">
        <f>K6+K20</f>
        <v>301155.90000000008</v>
      </c>
      <c r="L5" s="10"/>
      <c r="M5" s="10"/>
    </row>
    <row r="6" spans="1:13" s="11" customFormat="1" ht="17.25" customHeight="1" x14ac:dyDescent="0.2">
      <c r="A6" s="78" t="s">
        <v>5</v>
      </c>
      <c r="B6" s="79" t="s">
        <v>6</v>
      </c>
      <c r="C6" s="81" t="s">
        <v>7</v>
      </c>
      <c r="D6" s="83">
        <f t="shared" ref="D6" si="4">D8+D14</f>
        <v>1000694.8</v>
      </c>
      <c r="E6" s="83">
        <f t="shared" ref="E6:G6" si="5">E8+E14</f>
        <v>1000694.8</v>
      </c>
      <c r="F6" s="83">
        <f t="shared" si="5"/>
        <v>1000710.3</v>
      </c>
      <c r="G6" s="83">
        <f t="shared" si="5"/>
        <v>1000710.3</v>
      </c>
      <c r="H6" s="83">
        <f t="shared" ref="H6:I6" si="6">H8+H14</f>
        <v>1007210.3</v>
      </c>
      <c r="I6" s="83">
        <f t="shared" si="6"/>
        <v>1092718.6000000001</v>
      </c>
      <c r="J6" s="83">
        <f t="shared" ref="J6" si="7">J8+J14</f>
        <v>1131071.3</v>
      </c>
      <c r="K6" s="83">
        <f>K8+K14</f>
        <v>130376.5</v>
      </c>
      <c r="L6" s="10"/>
      <c r="M6" s="10"/>
    </row>
    <row r="7" spans="1:13" s="11" customFormat="1" x14ac:dyDescent="0.2">
      <c r="A7" s="78"/>
      <c r="B7" s="80"/>
      <c r="C7" s="82"/>
      <c r="D7" s="83"/>
      <c r="E7" s="83"/>
      <c r="F7" s="83"/>
      <c r="G7" s="83"/>
      <c r="H7" s="83"/>
      <c r="I7" s="83"/>
      <c r="J7" s="83"/>
      <c r="K7" s="83"/>
      <c r="L7" s="10"/>
      <c r="M7" s="10"/>
    </row>
    <row r="8" spans="1:13" x14ac:dyDescent="0.2">
      <c r="A8" s="13" t="s">
        <v>8</v>
      </c>
      <c r="B8" s="60" t="s">
        <v>9</v>
      </c>
      <c r="C8" s="61"/>
      <c r="D8" s="74">
        <f>D9+D10+D11+D12+D13</f>
        <v>942937</v>
      </c>
      <c r="E8" s="74">
        <f t="shared" ref="E8:G8" si="8">E9+E10+E11+E12+E13</f>
        <v>942937</v>
      </c>
      <c r="F8" s="74">
        <f t="shared" si="8"/>
        <v>942952.5</v>
      </c>
      <c r="G8" s="74">
        <f t="shared" si="8"/>
        <v>942952.5</v>
      </c>
      <c r="H8" s="74">
        <f t="shared" ref="H8:J8" si="9">H9+H10+H11+H12+H13</f>
        <v>942952.5</v>
      </c>
      <c r="I8" s="74">
        <f t="shared" ref="I8" si="10">I9+I10+I11+I12+I13</f>
        <v>1031106.8</v>
      </c>
      <c r="J8" s="74">
        <f t="shared" si="9"/>
        <v>1069459.5</v>
      </c>
      <c r="K8" s="74">
        <f>K9+K10+K11+K12+K13</f>
        <v>126522.5</v>
      </c>
      <c r="L8" s="3"/>
      <c r="M8" s="3"/>
    </row>
    <row r="9" spans="1:13" x14ac:dyDescent="0.2">
      <c r="A9" s="13"/>
      <c r="B9" s="62" t="s">
        <v>10</v>
      </c>
      <c r="C9" s="63" t="s">
        <v>11</v>
      </c>
      <c r="D9" s="56">
        <v>805385.7</v>
      </c>
      <c r="E9" s="56">
        <v>805385.7</v>
      </c>
      <c r="F9" s="56">
        <v>805401.2</v>
      </c>
      <c r="G9" s="56">
        <v>805401.2</v>
      </c>
      <c r="H9" s="56">
        <v>805401.2</v>
      </c>
      <c r="I9" s="56">
        <v>916870.5</v>
      </c>
      <c r="J9" s="56">
        <v>955223.2</v>
      </c>
      <c r="K9" s="56">
        <f>J9-D9</f>
        <v>149837.5</v>
      </c>
      <c r="L9" s="3"/>
      <c r="M9" s="3"/>
    </row>
    <row r="10" spans="1:13" ht="25.5" x14ac:dyDescent="0.2">
      <c r="A10" s="13"/>
      <c r="B10" s="64" t="s">
        <v>113</v>
      </c>
      <c r="C10" s="63" t="s">
        <v>114</v>
      </c>
      <c r="D10" s="56">
        <v>3732</v>
      </c>
      <c r="E10" s="56">
        <v>3732</v>
      </c>
      <c r="F10" s="56">
        <v>3732</v>
      </c>
      <c r="G10" s="56">
        <v>3732</v>
      </c>
      <c r="H10" s="56">
        <v>3732</v>
      </c>
      <c r="I10" s="56">
        <v>3732</v>
      </c>
      <c r="J10" s="56">
        <v>3732</v>
      </c>
      <c r="K10" s="56">
        <f>J10-D10</f>
        <v>0</v>
      </c>
      <c r="L10" s="3"/>
      <c r="M10" s="3"/>
    </row>
    <row r="11" spans="1:13" x14ac:dyDescent="0.2">
      <c r="A11" s="13"/>
      <c r="B11" s="62" t="s">
        <v>12</v>
      </c>
      <c r="C11" s="63" t="s">
        <v>13</v>
      </c>
      <c r="D11" s="56">
        <v>126109.3</v>
      </c>
      <c r="E11" s="56">
        <v>126109.3</v>
      </c>
      <c r="F11" s="56">
        <v>126109.3</v>
      </c>
      <c r="G11" s="56">
        <v>126109.3</v>
      </c>
      <c r="H11" s="56">
        <v>126109.3</v>
      </c>
      <c r="I11" s="56">
        <v>102794.3</v>
      </c>
      <c r="J11" s="56">
        <v>102794.3</v>
      </c>
      <c r="K11" s="56">
        <f>J11-D11</f>
        <v>-23315</v>
      </c>
      <c r="L11" s="3"/>
      <c r="M11" s="3"/>
    </row>
    <row r="12" spans="1:13" ht="12.75" hidden="1" customHeight="1" x14ac:dyDescent="0.2">
      <c r="A12" s="13"/>
      <c r="B12" s="62" t="s">
        <v>14</v>
      </c>
      <c r="C12" s="61"/>
      <c r="D12" s="56"/>
      <c r="E12" s="56"/>
      <c r="F12" s="86"/>
      <c r="G12" s="56"/>
      <c r="H12" s="56"/>
      <c r="I12" s="56"/>
      <c r="J12" s="56"/>
      <c r="K12" s="56"/>
      <c r="L12" s="3"/>
      <c r="M12" s="3"/>
    </row>
    <row r="13" spans="1:13" x14ac:dyDescent="0.2">
      <c r="A13" s="13"/>
      <c r="B13" s="62" t="s">
        <v>15</v>
      </c>
      <c r="C13" s="63" t="s">
        <v>16</v>
      </c>
      <c r="D13" s="56">
        <v>7710</v>
      </c>
      <c r="E13" s="56">
        <v>7710</v>
      </c>
      <c r="F13" s="56">
        <v>7710</v>
      </c>
      <c r="G13" s="56">
        <v>7710</v>
      </c>
      <c r="H13" s="56">
        <v>7710</v>
      </c>
      <c r="I13" s="56">
        <v>7710</v>
      </c>
      <c r="J13" s="56">
        <v>7710</v>
      </c>
      <c r="K13" s="56">
        <f>J13-D13</f>
        <v>0</v>
      </c>
      <c r="L13" s="3"/>
      <c r="M13" s="3"/>
    </row>
    <row r="14" spans="1:13" x14ac:dyDescent="0.2">
      <c r="A14" s="13" t="s">
        <v>17</v>
      </c>
      <c r="B14" s="60" t="s">
        <v>18</v>
      </c>
      <c r="C14" s="61"/>
      <c r="D14" s="74">
        <f t="shared" ref="D14:K14" si="11">D15+D16+D17+D18+D19</f>
        <v>57757.8</v>
      </c>
      <c r="E14" s="74">
        <f t="shared" ref="E14:G14" si="12">E15+E16+E17+E18+E19</f>
        <v>57757.8</v>
      </c>
      <c r="F14" s="74">
        <f t="shared" si="12"/>
        <v>57757.8</v>
      </c>
      <c r="G14" s="74">
        <f t="shared" si="12"/>
        <v>57757.8</v>
      </c>
      <c r="H14" s="74">
        <f t="shared" ref="H14:I14" si="13">H15+H16+H17+H18+H19</f>
        <v>64257.8</v>
      </c>
      <c r="I14" s="74">
        <f t="shared" si="13"/>
        <v>61611.8</v>
      </c>
      <c r="J14" s="73">
        <f t="shared" ref="J14" si="14">J15+J16+J17+J18+J19</f>
        <v>61611.8</v>
      </c>
      <c r="K14" s="59">
        <f t="shared" si="11"/>
        <v>3854</v>
      </c>
      <c r="L14" s="3"/>
      <c r="M14" s="3"/>
    </row>
    <row r="15" spans="1:13" ht="34.5" customHeight="1" x14ac:dyDescent="0.2">
      <c r="A15" s="13"/>
      <c r="B15" s="64" t="s">
        <v>19</v>
      </c>
      <c r="C15" s="63" t="s">
        <v>20</v>
      </c>
      <c r="D15" s="56">
        <v>40347.9</v>
      </c>
      <c r="E15" s="56">
        <v>40347.9</v>
      </c>
      <c r="F15" s="56">
        <v>40347.9</v>
      </c>
      <c r="G15" s="56">
        <v>40347.9</v>
      </c>
      <c r="H15" s="56">
        <v>40347.9</v>
      </c>
      <c r="I15" s="56">
        <v>29928.9</v>
      </c>
      <c r="J15" s="56">
        <v>29928.9</v>
      </c>
      <c r="K15" s="56">
        <f>J15-D15</f>
        <v>-10419</v>
      </c>
      <c r="L15" s="3"/>
      <c r="M15" s="3"/>
    </row>
    <row r="16" spans="1:13" ht="27" customHeight="1" x14ac:dyDescent="0.2">
      <c r="A16" s="13"/>
      <c r="B16" s="64" t="s">
        <v>21</v>
      </c>
      <c r="C16" s="63" t="s">
        <v>22</v>
      </c>
      <c r="D16" s="56">
        <v>13000</v>
      </c>
      <c r="E16" s="56">
        <v>13000</v>
      </c>
      <c r="F16" s="56">
        <v>13000</v>
      </c>
      <c r="G16" s="56">
        <v>13000</v>
      </c>
      <c r="H16" s="56">
        <v>19500</v>
      </c>
      <c r="I16" s="56">
        <v>19500</v>
      </c>
      <c r="J16" s="56">
        <v>19500</v>
      </c>
      <c r="K16" s="56">
        <f>J16-D16</f>
        <v>6500</v>
      </c>
      <c r="L16" s="3"/>
      <c r="M16" s="3"/>
    </row>
    <row r="17" spans="1:13" ht="38.25" x14ac:dyDescent="0.2">
      <c r="A17" s="13"/>
      <c r="B17" s="64" t="s">
        <v>115</v>
      </c>
      <c r="C17" s="63" t="s">
        <v>23</v>
      </c>
      <c r="D17" s="56">
        <v>2488</v>
      </c>
      <c r="E17" s="56">
        <v>2488</v>
      </c>
      <c r="F17" s="56">
        <v>2488</v>
      </c>
      <c r="G17" s="56">
        <v>2488</v>
      </c>
      <c r="H17" s="56">
        <v>2488</v>
      </c>
      <c r="I17" s="56">
        <v>2488</v>
      </c>
      <c r="J17" s="56">
        <v>2488</v>
      </c>
      <c r="K17" s="56">
        <f>J17-D17</f>
        <v>0</v>
      </c>
      <c r="L17" s="3"/>
      <c r="M17" s="3"/>
    </row>
    <row r="18" spans="1:13" ht="25.5" x14ac:dyDescent="0.2">
      <c r="A18" s="13"/>
      <c r="B18" s="64" t="s">
        <v>24</v>
      </c>
      <c r="C18" s="63" t="s">
        <v>25</v>
      </c>
      <c r="D18" s="56">
        <v>1911.9</v>
      </c>
      <c r="E18" s="56">
        <v>1911.9</v>
      </c>
      <c r="F18" s="56">
        <v>1911.9</v>
      </c>
      <c r="G18" s="56">
        <v>1911.9</v>
      </c>
      <c r="H18" s="56">
        <v>1911.9</v>
      </c>
      <c r="I18" s="56">
        <v>9684.9</v>
      </c>
      <c r="J18" s="56">
        <v>9684.9</v>
      </c>
      <c r="K18" s="56">
        <f>J18-D18</f>
        <v>7773</v>
      </c>
      <c r="L18" s="3"/>
      <c r="M18" s="3"/>
    </row>
    <row r="19" spans="1:13" ht="13.5" customHeight="1" x14ac:dyDescent="0.2">
      <c r="A19" s="13"/>
      <c r="B19" s="64" t="s">
        <v>26</v>
      </c>
      <c r="C19" s="63" t="s">
        <v>27</v>
      </c>
      <c r="D19" s="56">
        <v>10</v>
      </c>
      <c r="E19" s="56">
        <v>10</v>
      </c>
      <c r="F19" s="56">
        <v>10</v>
      </c>
      <c r="G19" s="56">
        <v>10</v>
      </c>
      <c r="H19" s="56">
        <v>10</v>
      </c>
      <c r="I19" s="56">
        <v>10</v>
      </c>
      <c r="J19" s="56">
        <v>10</v>
      </c>
      <c r="K19" s="56">
        <f>J19-D19</f>
        <v>0</v>
      </c>
      <c r="L19" s="3"/>
      <c r="M19" s="3"/>
    </row>
    <row r="20" spans="1:13" s="11" customFormat="1" x14ac:dyDescent="0.2">
      <c r="A20" s="84" t="s">
        <v>28</v>
      </c>
      <c r="B20" s="85" t="s">
        <v>29</v>
      </c>
      <c r="C20" s="81" t="s">
        <v>30</v>
      </c>
      <c r="D20" s="83">
        <f t="shared" ref="D20:E20" si="15">D22+D27</f>
        <v>1933827.4000000001</v>
      </c>
      <c r="E20" s="83">
        <f t="shared" si="15"/>
        <v>1953145.7</v>
      </c>
      <c r="F20" s="83">
        <f>F22+F27</f>
        <v>2004592.1</v>
      </c>
      <c r="G20" s="83">
        <f t="shared" ref="G20" si="16">G22+G27</f>
        <v>2009217.5000000002</v>
      </c>
      <c r="H20" s="83">
        <f t="shared" ref="H20:I20" si="17">H22+H27</f>
        <v>2040236.2000000002</v>
      </c>
      <c r="I20" s="83">
        <f t="shared" si="17"/>
        <v>2040229.4000000001</v>
      </c>
      <c r="J20" s="83">
        <f t="shared" ref="J20" si="18">J22+J27</f>
        <v>2104606.8000000003</v>
      </c>
      <c r="K20" s="83">
        <f>K22+K27+K28</f>
        <v>170779.40000000008</v>
      </c>
      <c r="L20" s="10"/>
      <c r="M20" s="10"/>
    </row>
    <row r="21" spans="1:13" s="11" customFormat="1" ht="5.25" customHeight="1" x14ac:dyDescent="0.2">
      <c r="A21" s="84"/>
      <c r="B21" s="85"/>
      <c r="C21" s="82"/>
      <c r="D21" s="83"/>
      <c r="E21" s="83"/>
      <c r="F21" s="83"/>
      <c r="G21" s="83"/>
      <c r="H21" s="83"/>
      <c r="I21" s="83"/>
      <c r="J21" s="83"/>
      <c r="K21" s="83"/>
      <c r="L21" s="10"/>
      <c r="M21" s="10"/>
    </row>
    <row r="22" spans="1:13" ht="25.5" customHeight="1" x14ac:dyDescent="0.2">
      <c r="A22" s="13" t="s">
        <v>31</v>
      </c>
      <c r="B22" s="65" t="s">
        <v>32</v>
      </c>
      <c r="C22" s="66" t="s">
        <v>33</v>
      </c>
      <c r="D22" s="56">
        <f t="shared" ref="D22" si="19">D23+D24+D25+D26</f>
        <v>1933827.4000000001</v>
      </c>
      <c r="E22" s="56">
        <f t="shared" ref="E22:G22" si="20">E23+E24+E25+E26</f>
        <v>1953145.7</v>
      </c>
      <c r="F22" s="56">
        <f t="shared" si="20"/>
        <v>2004592.1</v>
      </c>
      <c r="G22" s="56">
        <f t="shared" si="20"/>
        <v>2008767.5000000002</v>
      </c>
      <c r="H22" s="56">
        <f t="shared" ref="H22:I22" si="21">H23+H24+H25+H26</f>
        <v>2039786.2000000002</v>
      </c>
      <c r="I22" s="56">
        <f t="shared" si="21"/>
        <v>2039779.4000000001</v>
      </c>
      <c r="J22" s="56">
        <f t="shared" ref="J22" si="22">J23+J24+J25+J26</f>
        <v>2104156.8000000003</v>
      </c>
      <c r="K22" s="56">
        <f>K23+K24+K25+K26</f>
        <v>170329.40000000008</v>
      </c>
      <c r="L22" s="3"/>
      <c r="M22" s="3"/>
    </row>
    <row r="23" spans="1:13" x14ac:dyDescent="0.2">
      <c r="A23" s="13"/>
      <c r="B23" s="64" t="s">
        <v>34</v>
      </c>
      <c r="C23" s="63" t="s">
        <v>116</v>
      </c>
      <c r="D23" s="56">
        <v>360516.8</v>
      </c>
      <c r="E23" s="56">
        <v>360516.8</v>
      </c>
      <c r="F23" s="56">
        <v>360513.5</v>
      </c>
      <c r="G23" s="56">
        <v>360513.5</v>
      </c>
      <c r="H23" s="56">
        <v>360513.5</v>
      </c>
      <c r="I23" s="56">
        <v>360513.5</v>
      </c>
      <c r="J23" s="56">
        <v>362534.2</v>
      </c>
      <c r="K23" s="56">
        <f>J23-D23</f>
        <v>2017.4000000000233</v>
      </c>
      <c r="L23" s="3"/>
      <c r="M23" s="3"/>
    </row>
    <row r="24" spans="1:13" x14ac:dyDescent="0.2">
      <c r="A24" s="13"/>
      <c r="B24" s="64" t="s">
        <v>35</v>
      </c>
      <c r="C24" s="63" t="s">
        <v>117</v>
      </c>
      <c r="D24" s="56">
        <v>433847.3</v>
      </c>
      <c r="E24" s="56">
        <v>448024.5</v>
      </c>
      <c r="F24" s="56">
        <v>464802.8</v>
      </c>
      <c r="G24" s="56">
        <v>464802.8</v>
      </c>
      <c r="H24" s="56">
        <v>495821.5</v>
      </c>
      <c r="I24" s="56">
        <v>495814.7</v>
      </c>
      <c r="J24" s="56">
        <v>520032.7</v>
      </c>
      <c r="K24" s="56">
        <f>J24-D24</f>
        <v>86185.400000000023</v>
      </c>
      <c r="L24" s="3"/>
      <c r="M24" s="3"/>
    </row>
    <row r="25" spans="1:13" x14ac:dyDescent="0.2">
      <c r="A25" s="13"/>
      <c r="B25" s="64" t="s">
        <v>36</v>
      </c>
      <c r="C25" s="63" t="s">
        <v>118</v>
      </c>
      <c r="D25" s="56">
        <v>1069692.5</v>
      </c>
      <c r="E25" s="56">
        <v>1069692.5</v>
      </c>
      <c r="F25" s="56">
        <v>1103226.1000000001</v>
      </c>
      <c r="G25" s="56">
        <v>1103226.1000000001</v>
      </c>
      <c r="H25" s="56">
        <v>1103226.1000000001</v>
      </c>
      <c r="I25" s="56">
        <v>1103226.1000000001</v>
      </c>
      <c r="J25" s="56">
        <v>1141064.8</v>
      </c>
      <c r="K25" s="56">
        <f>J25-D25</f>
        <v>71372.300000000047</v>
      </c>
      <c r="L25" s="3"/>
      <c r="M25" s="3"/>
    </row>
    <row r="26" spans="1:13" x14ac:dyDescent="0.2">
      <c r="A26" s="13"/>
      <c r="B26" s="64" t="s">
        <v>37</v>
      </c>
      <c r="C26" s="63" t="s">
        <v>119</v>
      </c>
      <c r="D26" s="56">
        <v>69770.8</v>
      </c>
      <c r="E26" s="56">
        <v>74911.899999999994</v>
      </c>
      <c r="F26" s="56">
        <v>76049.7</v>
      </c>
      <c r="G26" s="56">
        <v>80225.100000000006</v>
      </c>
      <c r="H26" s="56">
        <v>80225.100000000006</v>
      </c>
      <c r="I26" s="56">
        <v>80225.100000000006</v>
      </c>
      <c r="J26" s="56">
        <v>80525.100000000006</v>
      </c>
      <c r="K26" s="56">
        <f>J26-D26</f>
        <v>10754.300000000003</v>
      </c>
      <c r="L26" s="3"/>
      <c r="M26" s="3"/>
    </row>
    <row r="27" spans="1:13" ht="25.5" x14ac:dyDescent="0.2">
      <c r="A27" s="13" t="s">
        <v>123</v>
      </c>
      <c r="B27" s="64" t="s">
        <v>125</v>
      </c>
      <c r="C27" s="63" t="s">
        <v>120</v>
      </c>
      <c r="D27" s="56">
        <v>0</v>
      </c>
      <c r="E27" s="56">
        <v>0</v>
      </c>
      <c r="F27" s="56">
        <v>0</v>
      </c>
      <c r="G27" s="56">
        <v>450</v>
      </c>
      <c r="H27" s="56">
        <v>450</v>
      </c>
      <c r="I27" s="56">
        <v>450</v>
      </c>
      <c r="J27" s="56">
        <v>450</v>
      </c>
      <c r="K27" s="56">
        <f>J27-D27</f>
        <v>450</v>
      </c>
      <c r="L27" s="3"/>
      <c r="M27" s="3"/>
    </row>
    <row r="28" spans="1:13" x14ac:dyDescent="0.2">
      <c r="A28" s="13" t="s">
        <v>124</v>
      </c>
      <c r="B28" s="64" t="s">
        <v>122</v>
      </c>
      <c r="C28" s="63" t="s">
        <v>121</v>
      </c>
      <c r="D28" s="56"/>
      <c r="E28" s="56"/>
      <c r="F28" s="56"/>
      <c r="G28" s="56"/>
      <c r="H28" s="56"/>
      <c r="I28" s="56"/>
      <c r="J28" s="56"/>
      <c r="K28" s="56">
        <f>J28-D28</f>
        <v>0</v>
      </c>
      <c r="L28" s="3"/>
      <c r="M28" s="3"/>
    </row>
    <row r="29" spans="1:13" ht="15.75" hidden="1" customHeight="1" x14ac:dyDescent="0.2">
      <c r="A29" s="6" t="s">
        <v>38</v>
      </c>
      <c r="B29" s="7" t="s">
        <v>39</v>
      </c>
      <c r="C29" s="8"/>
      <c r="D29" s="18">
        <f t="shared" ref="D29:J29" si="23">SUM(D30+D38+D40+D43+D48+D53+D55+D60+D63+D68+D71+D73+D75)</f>
        <v>1702144.9</v>
      </c>
      <c r="E29" s="18">
        <f t="shared" si="23"/>
        <v>1700479.9999999998</v>
      </c>
      <c r="F29" s="18"/>
      <c r="G29" s="18"/>
      <c r="H29" s="18">
        <f t="shared" si="23"/>
        <v>1834190.4999999998</v>
      </c>
      <c r="I29" s="18"/>
      <c r="J29" s="18">
        <f t="shared" si="23"/>
        <v>1819683.2</v>
      </c>
      <c r="K29" s="9">
        <f>J29-D29</f>
        <v>117538.30000000005</v>
      </c>
      <c r="L29" s="3"/>
      <c r="M29" s="3"/>
    </row>
    <row r="30" spans="1:13" hidden="1" x14ac:dyDescent="0.2">
      <c r="A30" s="19"/>
      <c r="B30" s="16" t="s">
        <v>40</v>
      </c>
      <c r="C30" s="17"/>
      <c r="D30" s="20">
        <f t="shared" ref="D30:J30" si="24">SUM(D31:D37)</f>
        <v>150746.79999999999</v>
      </c>
      <c r="E30" s="20">
        <f t="shared" si="24"/>
        <v>150833.79999999999</v>
      </c>
      <c r="F30" s="20"/>
      <c r="G30" s="20"/>
      <c r="H30" s="20">
        <f t="shared" si="24"/>
        <v>159658.59999999998</v>
      </c>
      <c r="I30" s="20"/>
      <c r="J30" s="20">
        <f t="shared" si="24"/>
        <v>160055.20000000001</v>
      </c>
      <c r="K30" s="9">
        <f>J30-D30</f>
        <v>9308.4000000000233</v>
      </c>
      <c r="L30" s="3"/>
      <c r="M30" s="3"/>
    </row>
    <row r="31" spans="1:13" ht="51" hidden="1" x14ac:dyDescent="0.2">
      <c r="A31" s="19"/>
      <c r="B31" s="15" t="s">
        <v>41</v>
      </c>
      <c r="C31" s="17"/>
      <c r="D31" s="21">
        <v>1843</v>
      </c>
      <c r="E31" s="21">
        <v>2520</v>
      </c>
      <c r="F31" s="21"/>
      <c r="G31" s="21"/>
      <c r="H31" s="22">
        <v>2520</v>
      </c>
      <c r="I31" s="22"/>
      <c r="J31" s="23">
        <v>2539.4</v>
      </c>
      <c r="K31" s="14">
        <f>J31-D31</f>
        <v>696.40000000000009</v>
      </c>
      <c r="L31" s="3"/>
      <c r="M31" s="3"/>
    </row>
    <row r="32" spans="1:13" ht="63.75" hidden="1" x14ac:dyDescent="0.2">
      <c r="A32" s="19"/>
      <c r="B32" s="15" t="s">
        <v>42</v>
      </c>
      <c r="C32" s="17"/>
      <c r="D32" s="21">
        <v>3219.7</v>
      </c>
      <c r="E32" s="21">
        <v>3313.4</v>
      </c>
      <c r="F32" s="21"/>
      <c r="G32" s="21"/>
      <c r="H32" s="22">
        <v>3313.4</v>
      </c>
      <c r="I32" s="22"/>
      <c r="J32" s="23">
        <v>3294</v>
      </c>
      <c r="K32" s="14">
        <f>J32-D32</f>
        <v>74.300000000000182</v>
      </c>
      <c r="L32" s="3"/>
      <c r="M32" s="3"/>
    </row>
    <row r="33" spans="1:13" ht="76.5" hidden="1" x14ac:dyDescent="0.2">
      <c r="A33" s="19"/>
      <c r="B33" s="15" t="s">
        <v>43</v>
      </c>
      <c r="C33" s="17"/>
      <c r="D33" s="21">
        <v>62137.8</v>
      </c>
      <c r="E33" s="21">
        <v>64803.3</v>
      </c>
      <c r="F33" s="21"/>
      <c r="G33" s="21"/>
      <c r="H33" s="23">
        <v>64803.3</v>
      </c>
      <c r="I33" s="23"/>
      <c r="J33" s="23">
        <v>68295.7</v>
      </c>
      <c r="K33" s="14">
        <f>J33-D33</f>
        <v>6157.8999999999942</v>
      </c>
      <c r="L33" s="3"/>
      <c r="M33" s="3"/>
    </row>
    <row r="34" spans="1:13" ht="51" hidden="1" x14ac:dyDescent="0.2">
      <c r="A34" s="19"/>
      <c r="B34" s="15" t="s">
        <v>44</v>
      </c>
      <c r="C34" s="17"/>
      <c r="D34" s="21">
        <v>3107</v>
      </c>
      <c r="E34" s="21">
        <v>2484.5</v>
      </c>
      <c r="F34" s="21"/>
      <c r="G34" s="21"/>
      <c r="H34" s="21">
        <v>2484.5</v>
      </c>
      <c r="I34" s="21"/>
      <c r="J34" s="23">
        <v>0</v>
      </c>
      <c r="K34" s="14">
        <f>J34-D34</f>
        <v>-3107</v>
      </c>
      <c r="L34" s="3"/>
      <c r="M34" s="3"/>
    </row>
    <row r="35" spans="1:13" ht="25.5" hidden="1" x14ac:dyDescent="0.2">
      <c r="A35" s="19"/>
      <c r="B35" s="15" t="s">
        <v>45</v>
      </c>
      <c r="C35" s="17"/>
      <c r="D35" s="21">
        <v>0</v>
      </c>
      <c r="E35" s="21">
        <v>0</v>
      </c>
      <c r="F35" s="21"/>
      <c r="G35" s="21"/>
      <c r="H35" s="23">
        <v>455</v>
      </c>
      <c r="I35" s="23"/>
      <c r="J35" s="23">
        <v>455</v>
      </c>
      <c r="K35" s="14">
        <f>J35-D35</f>
        <v>455</v>
      </c>
      <c r="L35" s="3"/>
      <c r="M35" s="3"/>
    </row>
    <row r="36" spans="1:13" hidden="1" x14ac:dyDescent="0.2">
      <c r="A36" s="19"/>
      <c r="B36" s="15" t="s">
        <v>46</v>
      </c>
      <c r="C36" s="17"/>
      <c r="D36" s="21">
        <v>1500</v>
      </c>
      <c r="E36" s="21">
        <v>1500</v>
      </c>
      <c r="F36" s="24"/>
      <c r="G36" s="24"/>
      <c r="H36" s="23">
        <v>1470</v>
      </c>
      <c r="I36" s="23"/>
      <c r="J36" s="23">
        <v>1110</v>
      </c>
      <c r="K36" s="14">
        <f>J36-D36</f>
        <v>-390</v>
      </c>
      <c r="L36" s="3"/>
      <c r="M36" s="3"/>
    </row>
    <row r="37" spans="1:13" ht="13.5" hidden="1" customHeight="1" x14ac:dyDescent="0.2">
      <c r="A37" s="19"/>
      <c r="B37" s="15" t="s">
        <v>47</v>
      </c>
      <c r="C37" s="17"/>
      <c r="D37" s="21">
        <v>78939.3</v>
      </c>
      <c r="E37" s="21">
        <v>76212.600000000006</v>
      </c>
      <c r="F37" s="24"/>
      <c r="G37" s="24"/>
      <c r="H37" s="23">
        <v>84612.4</v>
      </c>
      <c r="I37" s="23"/>
      <c r="J37" s="23">
        <v>84361.1</v>
      </c>
      <c r="K37" s="14">
        <f>J37-D37</f>
        <v>5421.8000000000029</v>
      </c>
      <c r="L37" s="3"/>
      <c r="M37" s="3"/>
    </row>
    <row r="38" spans="1:13" hidden="1" x14ac:dyDescent="0.2">
      <c r="A38" s="25"/>
      <c r="B38" s="16" t="s">
        <v>48</v>
      </c>
      <c r="C38" s="17"/>
      <c r="D38" s="20">
        <f t="shared" ref="D38:J38" si="25">SUM(D39)</f>
        <v>2884.3</v>
      </c>
      <c r="E38" s="20">
        <f t="shared" si="25"/>
        <v>2884.3</v>
      </c>
      <c r="F38" s="20"/>
      <c r="G38" s="20"/>
      <c r="H38" s="20">
        <f t="shared" si="25"/>
        <v>2978.3</v>
      </c>
      <c r="I38" s="20"/>
      <c r="J38" s="20">
        <f t="shared" si="25"/>
        <v>2978.3</v>
      </c>
      <c r="K38" s="9">
        <f>J38-D38</f>
        <v>94</v>
      </c>
      <c r="L38" s="3"/>
      <c r="M38" s="3"/>
    </row>
    <row r="39" spans="1:13" ht="25.5" hidden="1" x14ac:dyDescent="0.2">
      <c r="A39" s="25"/>
      <c r="B39" s="15" t="s">
        <v>49</v>
      </c>
      <c r="C39" s="17"/>
      <c r="D39" s="21">
        <v>2884.3</v>
      </c>
      <c r="E39" s="21">
        <v>2884.3</v>
      </c>
      <c r="F39" s="21"/>
      <c r="G39" s="21"/>
      <c r="H39" s="21">
        <v>2978.3</v>
      </c>
      <c r="I39" s="21"/>
      <c r="J39" s="21">
        <v>2978.3</v>
      </c>
      <c r="K39" s="14">
        <f>J39-D39</f>
        <v>94</v>
      </c>
      <c r="L39" s="3"/>
      <c r="M39" s="3"/>
    </row>
    <row r="40" spans="1:13" ht="25.5" hidden="1" x14ac:dyDescent="0.2">
      <c r="A40" s="25"/>
      <c r="B40" s="16" t="s">
        <v>50</v>
      </c>
      <c r="C40" s="17"/>
      <c r="D40" s="20">
        <f>SUM(D41:D42)</f>
        <v>4096.1000000000004</v>
      </c>
      <c r="E40" s="20">
        <f t="shared" ref="E40:K40" si="26">SUM(E41:E42)</f>
        <v>6181.9</v>
      </c>
      <c r="F40" s="20"/>
      <c r="G40" s="20"/>
      <c r="H40" s="20">
        <f t="shared" si="26"/>
        <v>6431.9</v>
      </c>
      <c r="I40" s="20"/>
      <c r="J40" s="20">
        <f t="shared" si="26"/>
        <v>6737.9</v>
      </c>
      <c r="K40" s="20">
        <f t="shared" si="26"/>
        <v>2641.7999999999997</v>
      </c>
      <c r="L40" s="3"/>
      <c r="M40" s="3"/>
    </row>
    <row r="41" spans="1:13" hidden="1" x14ac:dyDescent="0.2">
      <c r="A41" s="25"/>
      <c r="B41" s="15" t="s">
        <v>51</v>
      </c>
      <c r="C41" s="17"/>
      <c r="D41" s="21">
        <v>2090.1</v>
      </c>
      <c r="E41" s="21">
        <v>2068.1999999999998</v>
      </c>
      <c r="F41" s="23"/>
      <c r="G41" s="23"/>
      <c r="H41" s="23">
        <v>2068.1999999999998</v>
      </c>
      <c r="I41" s="23"/>
      <c r="J41" s="23">
        <v>2068.1999999999998</v>
      </c>
      <c r="K41" s="14">
        <f t="shared" ref="K41:K71" si="27">J41-D41</f>
        <v>-21.900000000000091</v>
      </c>
      <c r="L41" s="3"/>
      <c r="M41" s="3"/>
    </row>
    <row r="42" spans="1:13" ht="51" hidden="1" x14ac:dyDescent="0.2">
      <c r="A42" s="25"/>
      <c r="B42" s="15" t="s">
        <v>52</v>
      </c>
      <c r="C42" s="17"/>
      <c r="D42" s="21">
        <v>2006</v>
      </c>
      <c r="E42" s="21">
        <v>4113.7</v>
      </c>
      <c r="F42" s="23"/>
      <c r="G42" s="23"/>
      <c r="H42" s="23">
        <v>4363.7</v>
      </c>
      <c r="I42" s="23"/>
      <c r="J42" s="23">
        <v>4669.7</v>
      </c>
      <c r="K42" s="14">
        <f t="shared" si="27"/>
        <v>2663.7</v>
      </c>
      <c r="L42" s="3"/>
      <c r="M42" s="3"/>
    </row>
    <row r="43" spans="1:13" hidden="1" x14ac:dyDescent="0.2">
      <c r="A43" s="25"/>
      <c r="B43" s="26" t="s">
        <v>53</v>
      </c>
      <c r="C43" s="27"/>
      <c r="D43" s="20">
        <f t="shared" ref="D43:J43" si="28">SUM(D44:D47)</f>
        <v>11844.7</v>
      </c>
      <c r="E43" s="20">
        <f t="shared" si="28"/>
        <v>11844.7</v>
      </c>
      <c r="F43" s="20"/>
      <c r="G43" s="20"/>
      <c r="H43" s="20">
        <f t="shared" si="28"/>
        <v>12057.7</v>
      </c>
      <c r="I43" s="20"/>
      <c r="J43" s="20">
        <f t="shared" si="28"/>
        <v>12524</v>
      </c>
      <c r="K43" s="9">
        <f t="shared" si="27"/>
        <v>679.29999999999927</v>
      </c>
      <c r="L43" s="3"/>
      <c r="M43" s="3"/>
    </row>
    <row r="44" spans="1:13" hidden="1" x14ac:dyDescent="0.2">
      <c r="A44" s="25"/>
      <c r="B44" s="28" t="s">
        <v>54</v>
      </c>
      <c r="C44" s="27"/>
      <c r="D44" s="21">
        <v>4696.3</v>
      </c>
      <c r="E44" s="21">
        <v>4696.3</v>
      </c>
      <c r="F44" s="21"/>
      <c r="G44" s="21"/>
      <c r="H44" s="21">
        <v>4696.3</v>
      </c>
      <c r="I44" s="21"/>
      <c r="J44" s="21">
        <v>4696.3</v>
      </c>
      <c r="K44" s="14">
        <f t="shared" si="27"/>
        <v>0</v>
      </c>
      <c r="L44" s="3"/>
      <c r="M44" s="3"/>
    </row>
    <row r="45" spans="1:13" hidden="1" x14ac:dyDescent="0.2">
      <c r="A45" s="25"/>
      <c r="B45" s="28" t="s">
        <v>55</v>
      </c>
      <c r="C45" s="27"/>
      <c r="D45" s="21">
        <v>6107.4</v>
      </c>
      <c r="E45" s="21">
        <v>6107.4</v>
      </c>
      <c r="F45" s="21"/>
      <c r="G45" s="21"/>
      <c r="H45" s="21">
        <v>6320.4</v>
      </c>
      <c r="I45" s="21"/>
      <c r="J45" s="21">
        <v>6626.7</v>
      </c>
      <c r="K45" s="14">
        <f t="shared" si="27"/>
        <v>519.30000000000018</v>
      </c>
      <c r="L45" s="3"/>
      <c r="M45" s="3"/>
    </row>
    <row r="46" spans="1:13" hidden="1" x14ac:dyDescent="0.2">
      <c r="A46" s="25"/>
      <c r="B46" s="28" t="s">
        <v>56</v>
      </c>
      <c r="C46" s="27"/>
      <c r="D46" s="21">
        <v>136.80000000000001</v>
      </c>
      <c r="E46" s="21">
        <v>136.80000000000001</v>
      </c>
      <c r="F46" s="21"/>
      <c r="G46" s="21"/>
      <c r="H46" s="21">
        <v>136.80000000000001</v>
      </c>
      <c r="I46" s="21"/>
      <c r="J46" s="21">
        <v>136.80000000000001</v>
      </c>
      <c r="K46" s="14">
        <f t="shared" si="27"/>
        <v>0</v>
      </c>
      <c r="L46" s="3"/>
      <c r="M46" s="3"/>
    </row>
    <row r="47" spans="1:13" ht="25.5" hidden="1" x14ac:dyDescent="0.2">
      <c r="A47" s="25"/>
      <c r="B47" s="29" t="s">
        <v>57</v>
      </c>
      <c r="C47" s="30"/>
      <c r="D47" s="21">
        <v>904.2</v>
      </c>
      <c r="E47" s="21">
        <v>904.2</v>
      </c>
      <c r="F47" s="21"/>
      <c r="G47" s="21"/>
      <c r="H47" s="21">
        <v>904.2</v>
      </c>
      <c r="I47" s="21"/>
      <c r="J47" s="21">
        <v>1064.2</v>
      </c>
      <c r="K47" s="14">
        <f t="shared" si="27"/>
        <v>160</v>
      </c>
      <c r="L47" s="3"/>
      <c r="M47" s="3"/>
    </row>
    <row r="48" spans="1:13" hidden="1" x14ac:dyDescent="0.2">
      <c r="A48" s="25"/>
      <c r="B48" s="26" t="s">
        <v>58</v>
      </c>
      <c r="C48" s="27"/>
      <c r="D48" s="20">
        <f>SUM(D49:D50)</f>
        <v>163818.1</v>
      </c>
      <c r="E48" s="20">
        <f>SUM(E49:E52)</f>
        <v>170493.59999999998</v>
      </c>
      <c r="F48" s="20"/>
      <c r="G48" s="20"/>
      <c r="H48" s="20">
        <f>SUM(H49:H52)</f>
        <v>286012.7</v>
      </c>
      <c r="I48" s="20"/>
      <c r="J48" s="20">
        <f>SUM(J49:J52)</f>
        <v>271760</v>
      </c>
      <c r="K48" s="9">
        <f t="shared" si="27"/>
        <v>107941.9</v>
      </c>
      <c r="L48" s="3"/>
      <c r="M48" s="3"/>
    </row>
    <row r="49" spans="1:13" hidden="1" x14ac:dyDescent="0.2">
      <c r="A49" s="25"/>
      <c r="B49" s="28" t="s">
        <v>59</v>
      </c>
      <c r="C49" s="27"/>
      <c r="D49" s="21">
        <v>76464</v>
      </c>
      <c r="E49" s="21">
        <v>76464</v>
      </c>
      <c r="F49" s="21"/>
      <c r="G49" s="21"/>
      <c r="H49" s="24">
        <v>0</v>
      </c>
      <c r="I49" s="24"/>
      <c r="J49" s="24">
        <v>0</v>
      </c>
      <c r="K49" s="14">
        <f t="shared" si="27"/>
        <v>-76464</v>
      </c>
      <c r="L49" s="3"/>
      <c r="M49" s="3"/>
    </row>
    <row r="50" spans="1:13" hidden="1" x14ac:dyDescent="0.2">
      <c r="A50" s="25"/>
      <c r="B50" s="28" t="s">
        <v>60</v>
      </c>
      <c r="C50" s="27"/>
      <c r="D50" s="21">
        <v>87354.1</v>
      </c>
      <c r="E50" s="21">
        <v>88101.3</v>
      </c>
      <c r="F50" s="21"/>
      <c r="G50" s="21"/>
      <c r="H50" s="24">
        <v>244647.8</v>
      </c>
      <c r="I50" s="24"/>
      <c r="J50" s="24">
        <v>230395.1</v>
      </c>
      <c r="K50" s="14">
        <f t="shared" si="27"/>
        <v>143041</v>
      </c>
      <c r="L50" s="3"/>
      <c r="M50" s="3"/>
    </row>
    <row r="51" spans="1:13" hidden="1" x14ac:dyDescent="0.2">
      <c r="A51" s="25"/>
      <c r="B51" s="28" t="s">
        <v>61</v>
      </c>
      <c r="C51" s="27"/>
      <c r="D51" s="21">
        <v>0</v>
      </c>
      <c r="E51" s="21">
        <v>0</v>
      </c>
      <c r="F51" s="21"/>
      <c r="G51" s="21"/>
      <c r="H51" s="24">
        <v>24200</v>
      </c>
      <c r="I51" s="24"/>
      <c r="J51" s="24">
        <v>24200</v>
      </c>
      <c r="K51" s="14">
        <f t="shared" si="27"/>
        <v>24200</v>
      </c>
      <c r="L51" s="3"/>
      <c r="M51" s="3"/>
    </row>
    <row r="52" spans="1:13" ht="24" hidden="1" customHeight="1" x14ac:dyDescent="0.2">
      <c r="A52" s="25"/>
      <c r="B52" s="29" t="s">
        <v>62</v>
      </c>
      <c r="C52" s="30"/>
      <c r="D52" s="21">
        <v>0</v>
      </c>
      <c r="E52" s="21">
        <v>5928.3</v>
      </c>
      <c r="F52" s="21"/>
      <c r="G52" s="21"/>
      <c r="H52" s="21">
        <v>17164.900000000001</v>
      </c>
      <c r="I52" s="21"/>
      <c r="J52" s="23">
        <v>17164.900000000001</v>
      </c>
      <c r="K52" s="14">
        <f t="shared" si="27"/>
        <v>17164.900000000001</v>
      </c>
      <c r="L52" s="3"/>
      <c r="M52" s="3"/>
    </row>
    <row r="53" spans="1:13" hidden="1" x14ac:dyDescent="0.2">
      <c r="A53" s="25"/>
      <c r="B53" s="26" t="s">
        <v>63</v>
      </c>
      <c r="C53" s="27"/>
      <c r="D53" s="20">
        <f t="shared" ref="D53:J53" si="29">SUM(D54)</f>
        <v>1672</v>
      </c>
      <c r="E53" s="20">
        <f t="shared" si="29"/>
        <v>0</v>
      </c>
      <c r="F53" s="20"/>
      <c r="G53" s="20"/>
      <c r="H53" s="20">
        <f t="shared" si="29"/>
        <v>501.1</v>
      </c>
      <c r="I53" s="20"/>
      <c r="J53" s="20">
        <f t="shared" si="29"/>
        <v>501.1</v>
      </c>
      <c r="K53" s="9">
        <f t="shared" si="27"/>
        <v>-1170.9000000000001</v>
      </c>
      <c r="L53" s="3"/>
      <c r="M53" s="3"/>
    </row>
    <row r="54" spans="1:13" ht="25.5" hidden="1" x14ac:dyDescent="0.2">
      <c r="A54" s="25"/>
      <c r="B54" s="29" t="s">
        <v>64</v>
      </c>
      <c r="C54" s="30"/>
      <c r="D54" s="21">
        <v>1672</v>
      </c>
      <c r="E54" s="21">
        <v>0</v>
      </c>
      <c r="F54" s="21"/>
      <c r="G54" s="21"/>
      <c r="H54" s="21">
        <v>501.1</v>
      </c>
      <c r="I54" s="21"/>
      <c r="J54" s="21">
        <v>501.1</v>
      </c>
      <c r="K54" s="14">
        <f t="shared" si="27"/>
        <v>-1170.9000000000001</v>
      </c>
      <c r="L54" s="3"/>
      <c r="M54" s="3"/>
    </row>
    <row r="55" spans="1:13" ht="14.25" hidden="1" customHeight="1" x14ac:dyDescent="0.2">
      <c r="A55" s="25"/>
      <c r="B55" s="26" t="s">
        <v>65</v>
      </c>
      <c r="C55" s="27"/>
      <c r="D55" s="20">
        <f t="shared" ref="D55:J55" si="30">SUM(D56:D59)</f>
        <v>1048775.0999999999</v>
      </c>
      <c r="E55" s="20">
        <f t="shared" si="30"/>
        <v>1040969.8999999999</v>
      </c>
      <c r="F55" s="20"/>
      <c r="G55" s="20"/>
      <c r="H55" s="20">
        <f t="shared" si="30"/>
        <v>1035241.4</v>
      </c>
      <c r="I55" s="20"/>
      <c r="J55" s="20">
        <f t="shared" si="30"/>
        <v>1037779.2999999999</v>
      </c>
      <c r="K55" s="9">
        <f t="shared" si="27"/>
        <v>-10995.79999999993</v>
      </c>
    </row>
    <row r="56" spans="1:13" ht="14.25" hidden="1" customHeight="1" x14ac:dyDescent="0.2">
      <c r="A56" s="25"/>
      <c r="B56" s="28" t="s">
        <v>66</v>
      </c>
      <c r="C56" s="27"/>
      <c r="D56" s="21">
        <v>456174.9</v>
      </c>
      <c r="E56" s="21">
        <v>453763.7</v>
      </c>
      <c r="F56" s="24"/>
      <c r="G56" s="24"/>
      <c r="H56" s="24">
        <v>447519</v>
      </c>
      <c r="I56" s="24"/>
      <c r="J56" s="24">
        <v>444449.7</v>
      </c>
      <c r="K56" s="14">
        <f t="shared" si="27"/>
        <v>-11725.200000000012</v>
      </c>
    </row>
    <row r="57" spans="1:13" ht="14.25" hidden="1" customHeight="1" x14ac:dyDescent="0.2">
      <c r="A57" s="25"/>
      <c r="B57" s="28" t="s">
        <v>67</v>
      </c>
      <c r="C57" s="27"/>
      <c r="D57" s="21">
        <v>552476.1</v>
      </c>
      <c r="E57" s="21">
        <v>552354.5</v>
      </c>
      <c r="F57" s="24"/>
      <c r="G57" s="24"/>
      <c r="H57" s="24">
        <v>549079.80000000005</v>
      </c>
      <c r="I57" s="24"/>
      <c r="J57" s="24">
        <v>550919.5</v>
      </c>
      <c r="K57" s="14">
        <f t="shared" si="27"/>
        <v>-1556.5999999999767</v>
      </c>
    </row>
    <row r="58" spans="1:13" ht="26.25" hidden="1" customHeight="1" x14ac:dyDescent="0.2">
      <c r="A58" s="25"/>
      <c r="B58" s="29" t="s">
        <v>68</v>
      </c>
      <c r="C58" s="30"/>
      <c r="D58" s="21">
        <v>5682.7</v>
      </c>
      <c r="E58" s="21">
        <v>5902.7</v>
      </c>
      <c r="F58" s="23"/>
      <c r="G58" s="23"/>
      <c r="H58" s="23">
        <v>8759.9</v>
      </c>
      <c r="I58" s="23"/>
      <c r="J58" s="23">
        <v>8774.9</v>
      </c>
      <c r="K58" s="14">
        <f t="shared" si="27"/>
        <v>3092.2</v>
      </c>
    </row>
    <row r="59" spans="1:13" ht="14.25" hidden="1" customHeight="1" x14ac:dyDescent="0.2">
      <c r="A59" s="25"/>
      <c r="B59" s="28" t="s">
        <v>69</v>
      </c>
      <c r="C59" s="27"/>
      <c r="D59" s="21">
        <v>34441.4</v>
      </c>
      <c r="E59" s="21">
        <v>28949</v>
      </c>
      <c r="F59" s="24"/>
      <c r="G59" s="24"/>
      <c r="H59" s="24">
        <v>29882.7</v>
      </c>
      <c r="I59" s="24"/>
      <c r="J59" s="24">
        <v>33635.199999999997</v>
      </c>
      <c r="K59" s="14">
        <f t="shared" si="27"/>
        <v>-806.20000000000437</v>
      </c>
    </row>
    <row r="60" spans="1:13" ht="17.25" hidden="1" customHeight="1" x14ac:dyDescent="0.2">
      <c r="A60" s="25"/>
      <c r="B60" s="31" t="s">
        <v>70</v>
      </c>
      <c r="C60" s="30"/>
      <c r="D60" s="20">
        <f t="shared" ref="D60:J60" si="31">SUM(D61:D62)</f>
        <v>54408.9</v>
      </c>
      <c r="E60" s="20">
        <f t="shared" si="31"/>
        <v>53972.9</v>
      </c>
      <c r="F60" s="20"/>
      <c r="G60" s="20"/>
      <c r="H60" s="20">
        <f t="shared" si="31"/>
        <v>66144.399999999994</v>
      </c>
      <c r="I60" s="20"/>
      <c r="J60" s="20">
        <f t="shared" si="31"/>
        <v>78370.3</v>
      </c>
      <c r="K60" s="9">
        <f t="shared" si="27"/>
        <v>23961.4</v>
      </c>
    </row>
    <row r="61" spans="1:13" ht="17.25" hidden="1" customHeight="1" x14ac:dyDescent="0.2">
      <c r="A61" s="25"/>
      <c r="B61" s="29" t="s">
        <v>71</v>
      </c>
      <c r="C61" s="30"/>
      <c r="D61" s="21">
        <v>53583.9</v>
      </c>
      <c r="E61" s="21">
        <v>53365.5</v>
      </c>
      <c r="F61" s="21"/>
      <c r="G61" s="21"/>
      <c r="H61" s="21">
        <v>65363.6</v>
      </c>
      <c r="I61" s="21"/>
      <c r="J61" s="21">
        <v>77352.600000000006</v>
      </c>
      <c r="K61" s="14">
        <f t="shared" si="27"/>
        <v>23768.700000000004</v>
      </c>
    </row>
    <row r="62" spans="1:13" ht="26.25" hidden="1" customHeight="1" x14ac:dyDescent="0.2">
      <c r="A62" s="25"/>
      <c r="B62" s="29" t="s">
        <v>72</v>
      </c>
      <c r="C62" s="30"/>
      <c r="D62" s="21">
        <v>825</v>
      </c>
      <c r="E62" s="21">
        <v>607.4</v>
      </c>
      <c r="F62" s="21"/>
      <c r="G62" s="21"/>
      <c r="H62" s="21">
        <v>780.8</v>
      </c>
      <c r="I62" s="21"/>
      <c r="J62" s="21">
        <v>1017.7</v>
      </c>
      <c r="K62" s="14">
        <f t="shared" si="27"/>
        <v>192.70000000000005</v>
      </c>
    </row>
    <row r="63" spans="1:13" hidden="1" x14ac:dyDescent="0.2">
      <c r="A63" s="32"/>
      <c r="B63" s="26" t="s">
        <v>73</v>
      </c>
      <c r="C63" s="27"/>
      <c r="D63" s="20">
        <f t="shared" ref="D63:J63" si="32">SUM(D64:D67)</f>
        <v>124304.6</v>
      </c>
      <c r="E63" s="20">
        <f t="shared" si="32"/>
        <v>124304.6</v>
      </c>
      <c r="F63" s="20"/>
      <c r="G63" s="20"/>
      <c r="H63" s="20">
        <f t="shared" si="32"/>
        <v>122030.9</v>
      </c>
      <c r="I63" s="20"/>
      <c r="J63" s="20">
        <f t="shared" si="32"/>
        <v>105603.6</v>
      </c>
      <c r="K63" s="9">
        <f t="shared" si="27"/>
        <v>-18701</v>
      </c>
    </row>
    <row r="64" spans="1:13" hidden="1" x14ac:dyDescent="0.2">
      <c r="A64" s="32"/>
      <c r="B64" s="28" t="s">
        <v>74</v>
      </c>
      <c r="C64" s="27"/>
      <c r="D64" s="21">
        <v>300</v>
      </c>
      <c r="E64" s="21">
        <v>300</v>
      </c>
      <c r="F64" s="21"/>
      <c r="G64" s="21"/>
      <c r="H64" s="21">
        <v>300</v>
      </c>
      <c r="I64" s="21"/>
      <c r="J64" s="21">
        <v>300</v>
      </c>
      <c r="K64" s="14">
        <f t="shared" si="27"/>
        <v>0</v>
      </c>
    </row>
    <row r="65" spans="1:11" hidden="1" x14ac:dyDescent="0.2">
      <c r="A65" s="32"/>
      <c r="B65" s="28" t="s">
        <v>75</v>
      </c>
      <c r="C65" s="27"/>
      <c r="D65" s="21">
        <v>66215.5</v>
      </c>
      <c r="E65" s="21">
        <v>66215.5</v>
      </c>
      <c r="F65" s="21"/>
      <c r="G65" s="21"/>
      <c r="H65" s="21">
        <v>63313.8</v>
      </c>
      <c r="I65" s="21"/>
      <c r="J65" s="21">
        <v>49655.199999999997</v>
      </c>
      <c r="K65" s="14">
        <f t="shared" si="27"/>
        <v>-16560.300000000003</v>
      </c>
    </row>
    <row r="66" spans="1:11" hidden="1" x14ac:dyDescent="0.2">
      <c r="A66" s="32"/>
      <c r="B66" s="28" t="s">
        <v>76</v>
      </c>
      <c r="C66" s="27"/>
      <c r="D66" s="21">
        <v>57789.1</v>
      </c>
      <c r="E66" s="21">
        <v>57789.1</v>
      </c>
      <c r="F66" s="21"/>
      <c r="G66" s="21"/>
      <c r="H66" s="21">
        <v>57789.1</v>
      </c>
      <c r="I66" s="21"/>
      <c r="J66" s="21">
        <v>55020.4</v>
      </c>
      <c r="K66" s="14">
        <f t="shared" si="27"/>
        <v>-2768.6999999999971</v>
      </c>
    </row>
    <row r="67" spans="1:11" ht="25.5" hidden="1" x14ac:dyDescent="0.2">
      <c r="A67" s="32"/>
      <c r="B67" s="29" t="s">
        <v>77</v>
      </c>
      <c r="C67" s="30"/>
      <c r="D67" s="21">
        <v>0</v>
      </c>
      <c r="E67" s="21">
        <v>0</v>
      </c>
      <c r="F67" s="21"/>
      <c r="G67" s="21"/>
      <c r="H67" s="21">
        <v>628</v>
      </c>
      <c r="I67" s="21"/>
      <c r="J67" s="21">
        <v>628</v>
      </c>
      <c r="K67" s="14">
        <f t="shared" si="27"/>
        <v>628</v>
      </c>
    </row>
    <row r="68" spans="1:11" hidden="1" x14ac:dyDescent="0.2">
      <c r="A68" s="32"/>
      <c r="B68" s="26" t="s">
        <v>78</v>
      </c>
      <c r="C68" s="27"/>
      <c r="D68" s="20">
        <f t="shared" ref="D68:J68" si="33">SUM(D69:D70)</f>
        <v>828.1</v>
      </c>
      <c r="E68" s="20">
        <f t="shared" si="33"/>
        <v>828.1</v>
      </c>
      <c r="F68" s="20"/>
      <c r="G68" s="20"/>
      <c r="H68" s="20">
        <f t="shared" si="33"/>
        <v>2078.1</v>
      </c>
      <c r="I68" s="20"/>
      <c r="J68" s="20">
        <f t="shared" si="33"/>
        <v>2078.1</v>
      </c>
      <c r="K68" s="9">
        <f t="shared" si="27"/>
        <v>1250</v>
      </c>
    </row>
    <row r="69" spans="1:11" hidden="1" x14ac:dyDescent="0.2">
      <c r="A69" s="32"/>
      <c r="B69" s="28" t="s">
        <v>79</v>
      </c>
      <c r="C69" s="27"/>
      <c r="D69" s="21">
        <v>685.6</v>
      </c>
      <c r="E69" s="21">
        <v>685.6</v>
      </c>
      <c r="F69" s="21"/>
      <c r="G69" s="21"/>
      <c r="H69" s="21">
        <v>685.6</v>
      </c>
      <c r="I69" s="21"/>
      <c r="J69" s="21">
        <v>685.6</v>
      </c>
      <c r="K69" s="14">
        <f t="shared" si="27"/>
        <v>0</v>
      </c>
    </row>
    <row r="70" spans="1:11" ht="25.5" hidden="1" x14ac:dyDescent="0.2">
      <c r="A70" s="32"/>
      <c r="B70" s="29" t="s">
        <v>80</v>
      </c>
      <c r="C70" s="30"/>
      <c r="D70" s="21">
        <v>142.5</v>
      </c>
      <c r="E70" s="21">
        <v>142.5</v>
      </c>
      <c r="F70" s="21"/>
      <c r="G70" s="21"/>
      <c r="H70" s="21">
        <v>1392.5</v>
      </c>
      <c r="I70" s="21"/>
      <c r="J70" s="21">
        <v>1392.5</v>
      </c>
      <c r="K70" s="14">
        <f t="shared" si="27"/>
        <v>1250</v>
      </c>
    </row>
    <row r="71" spans="1:11" hidden="1" x14ac:dyDescent="0.2">
      <c r="A71" s="32"/>
      <c r="B71" s="26" t="s">
        <v>81</v>
      </c>
      <c r="C71" s="27"/>
      <c r="D71" s="20">
        <f t="shared" ref="D71:J71" si="34">SUM(D72)</f>
        <v>2719.9</v>
      </c>
      <c r="E71" s="20">
        <f t="shared" si="34"/>
        <v>2719.9</v>
      </c>
      <c r="F71" s="20"/>
      <c r="G71" s="20"/>
      <c r="H71" s="20">
        <f t="shared" si="34"/>
        <v>2719.9</v>
      </c>
      <c r="I71" s="20"/>
      <c r="J71" s="20">
        <f t="shared" si="34"/>
        <v>2959.9</v>
      </c>
      <c r="K71" s="9">
        <f t="shared" si="27"/>
        <v>240</v>
      </c>
    </row>
    <row r="72" spans="1:11" hidden="1" x14ac:dyDescent="0.2">
      <c r="A72" s="32"/>
      <c r="B72" s="28" t="s">
        <v>82</v>
      </c>
      <c r="C72" s="27"/>
      <c r="D72" s="21">
        <v>2719.9</v>
      </c>
      <c r="E72" s="21">
        <v>2719.9</v>
      </c>
      <c r="F72" s="21"/>
      <c r="G72" s="21"/>
      <c r="H72" s="21">
        <v>2719.9</v>
      </c>
      <c r="I72" s="21"/>
      <c r="J72" s="21">
        <v>2959.9</v>
      </c>
      <c r="K72" s="14"/>
    </row>
    <row r="73" spans="1:11" ht="25.5" hidden="1" x14ac:dyDescent="0.2">
      <c r="A73" s="32"/>
      <c r="B73" s="31" t="s">
        <v>83</v>
      </c>
      <c r="C73" s="30"/>
      <c r="D73" s="20">
        <f>SUM(D74)</f>
        <v>600</v>
      </c>
      <c r="E73" s="20">
        <v>0</v>
      </c>
      <c r="F73" s="20"/>
      <c r="G73" s="20"/>
      <c r="H73" s="20">
        <v>0</v>
      </c>
      <c r="I73" s="20"/>
      <c r="J73" s="33">
        <v>0</v>
      </c>
      <c r="K73" s="9">
        <f t="shared" ref="K73:K78" si="35">J73-D73</f>
        <v>-600</v>
      </c>
    </row>
    <row r="74" spans="1:11" ht="25.5" hidden="1" x14ac:dyDescent="0.2">
      <c r="A74" s="32"/>
      <c r="B74" s="29" t="s">
        <v>84</v>
      </c>
      <c r="C74" s="30"/>
      <c r="D74" s="21">
        <v>600</v>
      </c>
      <c r="E74" s="21">
        <v>0</v>
      </c>
      <c r="F74" s="21"/>
      <c r="G74" s="21"/>
      <c r="H74" s="21">
        <v>0</v>
      </c>
      <c r="I74" s="21"/>
      <c r="J74" s="21">
        <v>0</v>
      </c>
      <c r="K74" s="14">
        <f t="shared" si="35"/>
        <v>-600</v>
      </c>
    </row>
    <row r="75" spans="1:11" ht="52.5" hidden="1" customHeight="1" x14ac:dyDescent="0.2">
      <c r="A75" s="32"/>
      <c r="B75" s="31" t="s">
        <v>85</v>
      </c>
      <c r="C75" s="30"/>
      <c r="D75" s="20">
        <f>SUM(D76)</f>
        <v>135446.29999999999</v>
      </c>
      <c r="E75" s="20">
        <f>SUM(E76)</f>
        <v>135446.29999999999</v>
      </c>
      <c r="F75" s="20"/>
      <c r="G75" s="20"/>
      <c r="H75" s="20">
        <f>SUM(H76+H77)</f>
        <v>138335.5</v>
      </c>
      <c r="I75" s="20"/>
      <c r="J75" s="20">
        <f>SUM(J76+J77)</f>
        <v>138335.5</v>
      </c>
      <c r="K75" s="9">
        <f t="shared" si="35"/>
        <v>2889.2000000000116</v>
      </c>
    </row>
    <row r="76" spans="1:11" ht="52.5" hidden="1" customHeight="1" x14ac:dyDescent="0.2">
      <c r="A76" s="32"/>
      <c r="B76" s="29" t="s">
        <v>86</v>
      </c>
      <c r="C76" s="30"/>
      <c r="D76" s="21">
        <v>135446.29999999999</v>
      </c>
      <c r="E76" s="21">
        <v>135446.29999999999</v>
      </c>
      <c r="F76" s="21"/>
      <c r="G76" s="21"/>
      <c r="H76" s="21">
        <v>135446.29999999999</v>
      </c>
      <c r="I76" s="21"/>
      <c r="J76" s="21">
        <v>135446.29999999999</v>
      </c>
      <c r="K76" s="14">
        <f t="shared" si="35"/>
        <v>0</v>
      </c>
    </row>
    <row r="77" spans="1:11" ht="12.75" hidden="1" customHeight="1" x14ac:dyDescent="0.2">
      <c r="A77" s="32"/>
      <c r="B77" s="29" t="s">
        <v>87</v>
      </c>
      <c r="C77" s="30"/>
      <c r="D77" s="21">
        <v>0</v>
      </c>
      <c r="E77" s="21">
        <v>0</v>
      </c>
      <c r="F77" s="21"/>
      <c r="G77" s="21"/>
      <c r="H77" s="21">
        <v>2889.2</v>
      </c>
      <c r="I77" s="21"/>
      <c r="J77" s="21">
        <v>2889.2</v>
      </c>
      <c r="K77" s="14">
        <f t="shared" si="35"/>
        <v>2889.2</v>
      </c>
    </row>
    <row r="78" spans="1:11" ht="20.25" hidden="1" customHeight="1" x14ac:dyDescent="0.2">
      <c r="A78" s="7" t="s">
        <v>88</v>
      </c>
      <c r="B78" s="34" t="s">
        <v>89</v>
      </c>
      <c r="C78" s="35"/>
      <c r="D78" s="18">
        <f>D5-D29</f>
        <v>1232377.3000000003</v>
      </c>
      <c r="E78" s="18">
        <f>E5-E29</f>
        <v>1253360.5000000002</v>
      </c>
      <c r="F78" s="18"/>
      <c r="G78" s="18"/>
      <c r="H78" s="18">
        <f>H5-H29</f>
        <v>1213256.0000000002</v>
      </c>
      <c r="I78" s="18"/>
      <c r="J78" s="18">
        <f>J5-J29</f>
        <v>1415994.9000000006</v>
      </c>
      <c r="K78" s="9">
        <f t="shared" si="35"/>
        <v>183617.60000000033</v>
      </c>
    </row>
  </sheetData>
  <mergeCells count="23">
    <mergeCell ref="K20:K21"/>
    <mergeCell ref="K6:K7"/>
    <mergeCell ref="A20:A21"/>
    <mergeCell ref="B20:B21"/>
    <mergeCell ref="C20:C21"/>
    <mergeCell ref="D20:D21"/>
    <mergeCell ref="E20:E21"/>
    <mergeCell ref="F20:F21"/>
    <mergeCell ref="H20:H21"/>
    <mergeCell ref="J20:J21"/>
    <mergeCell ref="G20:G21"/>
    <mergeCell ref="I6:I7"/>
    <mergeCell ref="I20:I21"/>
    <mergeCell ref="B1:K1"/>
    <mergeCell ref="A6:A7"/>
    <mergeCell ref="B6:B7"/>
    <mergeCell ref="C6:C7"/>
    <mergeCell ref="D6:D7"/>
    <mergeCell ref="E6:E7"/>
    <mergeCell ref="F6:F7"/>
    <mergeCell ref="H6:H7"/>
    <mergeCell ref="J6:J7"/>
    <mergeCell ref="G6:G7"/>
  </mergeCells>
  <printOptions horizontalCentered="1"/>
  <pageMargins left="0.82677165354330717" right="0.11811023622047245" top="0.78740157480314965" bottom="0.59055118110236227" header="0.23622047244094491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Расходы</vt:lpstr>
      <vt:lpstr>Доходы</vt:lpstr>
      <vt:lpstr>Доходы!Заголовки_для_печати</vt:lpstr>
      <vt:lpstr>Расходы!Заголовки_для_печати</vt:lpstr>
    </vt:vector>
  </TitlesOfParts>
  <Company>Администрация Кольского района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ufin452</cp:lastModifiedBy>
  <cp:lastPrinted>2022-04-25T11:54:45Z</cp:lastPrinted>
  <dcterms:created xsi:type="dcterms:W3CDTF">2017-03-13T09:38:59Z</dcterms:created>
  <dcterms:modified xsi:type="dcterms:W3CDTF">2022-04-25T11:55:10Z</dcterms:modified>
</cp:coreProperties>
</file>